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教师" sheetId="2" state="hidden" r:id="rId1"/>
    <sheet name="Sheet1" sheetId="7" r:id="rId2"/>
    <sheet name="工作表1" sheetId="4" state="hidden" r:id="rId3"/>
    <sheet name="月度统计" sheetId="5" state="hidden" r:id="rId4"/>
    <sheet name="年度统计" sheetId="6" state="hidden" r:id="rId5"/>
  </sheets>
  <definedNames>
    <definedName name="_xlnm._FilterDatabase" localSheetId="0" hidden="1">教师!$A$1:$S$850</definedName>
    <definedName name="_xlnm._FilterDatabase" localSheetId="1" hidden="1">Sheet1!$A$2:$Q$40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<sst xmlns="http://schemas.openxmlformats.org/spreadsheetml/2006/main" count="3514" uniqueCount="1792">
  <si>
    <r>
      <rPr>
        <b/>
        <sz val="10"/>
        <color rgb="FF000000"/>
        <rFont val="微软雅黑"/>
        <charset val="134"/>
      </rPr>
      <t>招考县区</t>
    </r>
  </si>
  <si>
    <r>
      <rPr>
        <b/>
        <sz val="10"/>
        <color rgb="FF000000"/>
        <rFont val="微软雅黑"/>
        <charset val="134"/>
      </rPr>
      <t>招考公告</t>
    </r>
  </si>
  <si>
    <r>
      <rPr>
        <b/>
        <sz val="10"/>
        <color rgb="FFFF0000"/>
        <rFont val="Microsoft YaHei"/>
        <charset val="134"/>
      </rPr>
      <t>公告发布时间</t>
    </r>
    <r>
      <rPr>
        <sz val="10"/>
        <color rgb="FFFF0000"/>
        <rFont val="Microsoft YaHei"/>
        <charset val="134"/>
      </rPr>
      <t xml:space="preserve">
</t>
    </r>
    <r>
      <rPr>
        <b/>
        <sz val="10"/>
        <color rgb="FFFF0000"/>
        <rFont val="Microsoft YaHei"/>
        <charset val="134"/>
      </rPr>
      <t>（X年X月X日）</t>
    </r>
  </si>
  <si>
    <r>
      <rPr>
        <b/>
        <sz val="10"/>
        <color rgb="FFFF0000"/>
        <rFont val="微软雅黑"/>
        <charset val="134"/>
      </rPr>
      <t>招考人数</t>
    </r>
  </si>
  <si>
    <r>
      <rPr>
        <b/>
        <sz val="10"/>
        <color rgb="FF000000"/>
        <rFont val="微软雅黑"/>
        <charset val="134"/>
      </rPr>
      <t>报名时间</t>
    </r>
  </si>
  <si>
    <r>
      <rPr>
        <b/>
        <sz val="10"/>
        <color rgb="FFFF0000"/>
        <rFont val="微软雅黑"/>
        <charset val="134"/>
      </rPr>
      <t>笔试时间</t>
    </r>
  </si>
  <si>
    <r>
      <rPr>
        <b/>
        <sz val="10"/>
        <color rgb="FF000000"/>
        <rFont val="微软雅黑"/>
        <charset val="134"/>
      </rPr>
      <t>笔试科目</t>
    </r>
  </si>
  <si>
    <r>
      <rPr>
        <b/>
        <sz val="10"/>
        <color rgb="FF000000"/>
        <rFont val="微软雅黑"/>
        <charset val="134"/>
      </rPr>
      <t>笔试公告链接</t>
    </r>
  </si>
  <si>
    <r>
      <rPr>
        <sz val="10"/>
        <color rgb="FF000000"/>
        <rFont val="微软雅黑"/>
        <charset val="134"/>
      </rPr>
      <t>孝感</t>
    </r>
  </si>
  <si>
    <t>应城市</t>
  </si>
  <si>
    <t>2023年湖北孝感应城市第一高级中学招聘教师15名公告</t>
  </si>
  <si>
    <t>1月8日-5月8日</t>
  </si>
  <si>
    <t>仅面试</t>
  </si>
  <si>
    <r>
      <rPr>
        <u/>
        <sz val="10"/>
        <color rgb="FF018FFB"/>
        <rFont val="微软雅黑"/>
        <charset val="134"/>
      </rPr>
      <t>https://hubei.hteacher.net/jiaoshi/20230103/394973.html</t>
    </r>
  </si>
  <si>
    <r>
      <rPr>
        <sz val="10"/>
        <color rgb="FF000000"/>
        <rFont val="微软雅黑"/>
        <charset val="134"/>
      </rPr>
      <t>荆门</t>
    </r>
  </si>
  <si>
    <t>荆门市</t>
  </si>
  <si>
    <t>2023年湖北荆门市外语学校面向部分大学毕业分配生教师招聘19名公告</t>
  </si>
  <si>
    <t>2023年1月12日—1月13日</t>
  </si>
  <si>
    <t>详见公告</t>
  </si>
  <si>
    <r>
      <rPr>
        <u/>
        <sz val="10"/>
        <color rgb="FF018FFB"/>
        <rFont val="微软雅黑"/>
        <charset val="134"/>
      </rPr>
      <t>https://www.hteacher.net/jiaoshi/20230111/397273.html</t>
    </r>
  </si>
  <si>
    <r>
      <rPr>
        <sz val="10"/>
        <color rgb="FF000000"/>
        <rFont val="微软雅黑"/>
        <charset val="134"/>
      </rPr>
      <t>宜昌</t>
    </r>
  </si>
  <si>
    <t>长阳县</t>
  </si>
  <si>
    <t>2023年湖北宜昌长阳县教育局所属事业单位校园专项教师招聘15名公告</t>
  </si>
  <si>
    <t>2月6日-16日</t>
  </si>
  <si>
    <t>另行通知</t>
  </si>
  <si>
    <t>综合知识和专业知识</t>
  </si>
  <si>
    <r>
      <rPr>
        <u/>
        <sz val="10"/>
        <color rgb="FF018FFB"/>
        <rFont val="微软雅黑"/>
        <charset val="134"/>
      </rPr>
      <t>https://www.hteacher.net/jiaoshi/20230112/397360.html</t>
    </r>
  </si>
  <si>
    <t>京山市</t>
  </si>
  <si>
    <t>2023年湖北荆门京山一中教师招聘16名公告</t>
  </si>
  <si>
    <t>专业知识</t>
  </si>
  <si>
    <r>
      <rPr>
        <u/>
        <sz val="10"/>
        <color rgb="FF018FFB"/>
        <rFont val="微软雅黑"/>
        <charset val="134"/>
      </rPr>
      <t>https://www.hteacher.net/jiaoshi/20230112/397377.html</t>
    </r>
  </si>
  <si>
    <r>
      <rPr>
        <sz val="10"/>
        <color rgb="FF000000"/>
        <rFont val="微软雅黑"/>
        <charset val="134"/>
      </rPr>
      <t>恩施</t>
    </r>
  </si>
  <si>
    <t>巴东县</t>
  </si>
  <si>
    <t>2023年湖北恩施州巴东光明中学教师招聘30名公告</t>
  </si>
  <si>
    <t>2023年1月12日至2月12日</t>
  </si>
  <si>
    <r>
      <rPr>
        <u/>
        <sz val="10"/>
        <color rgb="FF018FFB"/>
        <rFont val="微软雅黑"/>
        <charset val="134"/>
      </rPr>
      <t>https://www.hteacher.net/jiaoshi/20230113/397560.html</t>
    </r>
  </si>
  <si>
    <t>咸丰县</t>
  </si>
  <si>
    <t>2023年湖北恩施咸丰春晖小学部教师招聘4名公告</t>
  </si>
  <si>
    <t>1月30日前</t>
  </si>
  <si>
    <t>教育教学专业知识</t>
  </si>
  <si>
    <r>
      <rPr>
        <u/>
        <sz val="10"/>
        <color rgb="FF018FFB"/>
        <rFont val="微软雅黑"/>
        <charset val="134"/>
      </rPr>
      <t>https://www.hteacher.net/jiaoshi/20230127/399291.html</t>
    </r>
  </si>
  <si>
    <t>2023年湖北荆门京山市公办教师专项公开招聘85名公告</t>
  </si>
  <si>
    <t>2月2日-10日</t>
  </si>
  <si>
    <t>综合知识水平能力</t>
  </si>
  <si>
    <r>
      <rPr>
        <u/>
        <sz val="10"/>
        <color rgb="FF018FFB"/>
        <rFont val="微软雅黑"/>
        <charset val="134"/>
      </rPr>
      <t>https://www.hteacher.net/jiaoshi/20230202/401762.html</t>
    </r>
  </si>
  <si>
    <r>
      <rPr>
        <sz val="10"/>
        <color rgb="FF000000"/>
        <rFont val="微软雅黑"/>
        <charset val="134"/>
      </rPr>
      <t>荆州</t>
    </r>
  </si>
  <si>
    <t>经开区</t>
  </si>
  <si>
    <t>2023年湖北荆州经开区合同制教师招聘21名公告</t>
  </si>
  <si>
    <t>学校自行通知</t>
  </si>
  <si>
    <r>
      <rPr>
        <u/>
        <sz val="10"/>
        <color rgb="FF018FFB"/>
        <rFont val="微软雅黑"/>
        <charset val="134"/>
      </rPr>
      <t>https://www.hteacher.net/jiaoshi/20230203/401970.html</t>
    </r>
  </si>
  <si>
    <r>
      <rPr>
        <sz val="10"/>
        <color rgb="FF000000"/>
        <rFont val="微软雅黑"/>
        <charset val="134"/>
      </rPr>
      <t>武汉</t>
    </r>
  </si>
  <si>
    <t>东湖高新区</t>
  </si>
  <si>
    <t>2023年湖北武汉东湖新技术开发区校园专场教师招聘169名公告</t>
  </si>
  <si>
    <t>2月7日-20日</t>
  </si>
  <si>
    <t>教育公共基础知识、教育法律法规、教师师德规范、教育学和心理学知识以及教师职业能力等内容</t>
  </si>
  <si>
    <r>
      <rPr>
        <u/>
        <sz val="10"/>
        <color rgb="FF018FFB"/>
        <rFont val="微软雅黑"/>
        <charset val="134"/>
      </rPr>
      <t>https://www.hteacher.net/jiaoshi/20230203/402075.html</t>
    </r>
  </si>
  <si>
    <r>
      <rPr>
        <sz val="10"/>
        <color rgb="FF000000"/>
        <rFont val="微软雅黑"/>
        <charset val="134"/>
      </rPr>
      <t>黄石</t>
    </r>
  </si>
  <si>
    <t>黄石市</t>
  </si>
  <si>
    <t>2023年湖北黄石市事业单位公开教师招聘44名公告</t>
  </si>
  <si>
    <t>2月9日-15日</t>
  </si>
  <si>
    <t>《职业能力倾向测验》和《综合应用能力》</t>
  </si>
  <si>
    <r>
      <rPr>
        <u/>
        <sz val="10"/>
        <color rgb="FF018FFB"/>
        <rFont val="微软雅黑"/>
        <charset val="134"/>
      </rPr>
      <t>https://www.hteacher.net/jiaoshi/20230204/402157.html</t>
    </r>
  </si>
  <si>
    <t>夷陵区</t>
  </si>
  <si>
    <t>2023年湖北宜昌夷陵区引进教育系统紧缺人才(第1批)教师招聘60名公告</t>
  </si>
  <si>
    <t>2月12日-17日</t>
  </si>
  <si>
    <t>2023年荆门市“招硕引博”2052名公告（教师岗76名）</t>
  </si>
  <si>
    <t>2月11日-3月20日</t>
  </si>
  <si>
    <t>4月15日前</t>
  </si>
  <si>
    <r>
      <rPr>
        <u/>
        <sz val="10"/>
        <color rgb="FF018FFB"/>
        <rFont val="微软雅黑"/>
        <charset val="134"/>
      </rPr>
      <t>https://www.hteacher.net/jiaoshi/20230213/403652.html</t>
    </r>
  </si>
  <si>
    <t>荆州市</t>
  </si>
  <si>
    <t>2023年湖北荆州市直事业单位人才引进305名公告（教师岗62名）</t>
  </si>
  <si>
    <t>2月14日-3月1日</t>
  </si>
  <si>
    <r>
      <rPr>
        <u/>
        <sz val="10"/>
        <color rgb="FF018FFB"/>
        <rFont val="微软雅黑"/>
        <charset val="134"/>
      </rPr>
      <t>https://www.hteacher.net/jiaoshi/20230213/403871.html</t>
    </r>
  </si>
  <si>
    <t>沙市区</t>
  </si>
  <si>
    <t>2023年湖北荆州沙市区事业单位人才引进40名公告（教师岗10名）</t>
  </si>
  <si>
    <r>
      <rPr>
        <u/>
        <sz val="10"/>
        <color rgb="FF018FFB"/>
        <rFont val="微软雅黑"/>
        <charset val="134"/>
      </rPr>
      <t>https://www.hteacher.net/jiaoshi/20230213/403902.html</t>
    </r>
  </si>
  <si>
    <r>
      <rPr>
        <sz val="10"/>
        <color rgb="FF000000"/>
        <rFont val="微软雅黑"/>
        <charset val="134"/>
      </rPr>
      <t>咸宁</t>
    </r>
  </si>
  <si>
    <t>咸安区</t>
  </si>
  <si>
    <t>2023年湖北咸宁市咸安区面向编外教师专项招聘编内教师29名公告</t>
  </si>
  <si>
    <t>教材教法相关知识、教育学、心理学</t>
  </si>
  <si>
    <r>
      <rPr>
        <u/>
        <sz val="10"/>
        <color rgb="FF018FFB"/>
        <rFont val="微软雅黑"/>
        <charset val="134"/>
      </rPr>
      <t>https://www.hteacher.net/jiaoshi/20230213/403941.html</t>
    </r>
  </si>
  <si>
    <t>大冶市</t>
  </si>
  <si>
    <t>2023年湖北黄石大冶市市直中小学教师校园招聘145名公告</t>
  </si>
  <si>
    <t>2月17日-21日</t>
  </si>
  <si>
    <t>教育综合知识</t>
  </si>
  <si>
    <r>
      <rPr>
        <u/>
        <sz val="10"/>
        <color rgb="FF018FFB"/>
        <rFont val="微软雅黑"/>
        <charset val="134"/>
      </rPr>
      <t>https://www.hteacher.net/jiaoshi/20230217/405111.html</t>
    </r>
  </si>
  <si>
    <t>宜昌市</t>
  </si>
  <si>
    <t>2023年湖北宜昌市教育局所属事业单位专项公开教师招聘19名公告</t>
  </si>
  <si>
    <t>3月6日-8日</t>
  </si>
  <si>
    <r>
      <rPr>
        <u/>
        <sz val="10"/>
        <color rgb="FF018FFB"/>
        <rFont val="微软雅黑"/>
        <charset val="134"/>
      </rPr>
      <t>https://www.hteacher.net/jiaoshi/20230217/405198.html</t>
    </r>
  </si>
  <si>
    <t>赤壁市</t>
  </si>
  <si>
    <t>2023年湖北咸宁赤壁市普通高中教师招聘25名公告</t>
  </si>
  <si>
    <t>2月16日-4月10日</t>
  </si>
  <si>
    <r>
      <rPr>
        <u/>
        <sz val="10"/>
        <color rgb="FF018FFB"/>
        <rFont val="微软雅黑"/>
        <charset val="134"/>
      </rPr>
      <t>https://www.hteacher.net/jiaoshi/20230217/405199.html</t>
    </r>
  </si>
  <si>
    <t>恩施州</t>
  </si>
  <si>
    <t>2023年湖北恩施州面向公费师范毕业生专项教师招聘86名公告</t>
  </si>
  <si>
    <t>2月17日-27日</t>
  </si>
  <si>
    <r>
      <rPr>
        <u/>
        <sz val="10"/>
        <color rgb="FF018FFB"/>
        <rFont val="微软雅黑"/>
        <charset val="134"/>
      </rPr>
      <t>https://www.hteacher.net/jiaoshi/20230218/405402.html</t>
    </r>
  </si>
  <si>
    <t>当阳市</t>
  </si>
  <si>
    <t>2023年湖北宜昌当阳市部分事业单位引进70名紧缺人才（教师岗14名）</t>
  </si>
  <si>
    <t>2月20日-3月5日</t>
  </si>
  <si>
    <r>
      <rPr>
        <u/>
        <sz val="10"/>
        <color rgb="FF018FFB"/>
        <rFont val="微软雅黑"/>
        <charset val="134"/>
      </rPr>
      <t>https://www.hteacher.net/jiaoshi/20230220/405607.html</t>
    </r>
  </si>
  <si>
    <r>
      <rPr>
        <sz val="10"/>
        <color rgb="FF000000"/>
        <rFont val="微软雅黑"/>
        <charset val="134"/>
      </rPr>
      <t>襄阳</t>
    </r>
  </si>
  <si>
    <t>神农架</t>
  </si>
  <si>
    <t>2023年湖北神农架林区教师校园招聘14名公告</t>
  </si>
  <si>
    <t>3月3日前</t>
  </si>
  <si>
    <r>
      <rPr>
        <u/>
        <sz val="10"/>
        <color rgb="FF018FFB"/>
        <rFont val="微软雅黑"/>
        <charset val="134"/>
      </rPr>
      <t>https://www.hteacher.net/jiaoshi/20230222/406132.html</t>
    </r>
  </si>
  <si>
    <r>
      <rPr>
        <sz val="10"/>
        <color rgb="FF000000"/>
        <rFont val="微软雅黑"/>
        <charset val="134"/>
      </rPr>
      <t>黄冈</t>
    </r>
  </si>
  <si>
    <t>黄州区</t>
  </si>
  <si>
    <t>2023年湖北黄冈黄州区面向应届师范类毕业生专项教师招聘80名公告</t>
  </si>
  <si>
    <t>3月13日-15日</t>
  </si>
  <si>
    <t>综合基础知识</t>
  </si>
  <si>
    <r>
      <rPr>
        <u/>
        <sz val="10"/>
        <color rgb="FF018FFB"/>
        <rFont val="微软雅黑"/>
        <charset val="134"/>
      </rPr>
      <t>https://www.hteacher.net/jiaoshi/20230224/406576.html</t>
    </r>
  </si>
  <si>
    <t>2023年湖北黄石市市直和城区国有企事业单位高层次人才教师招聘32名公</t>
  </si>
  <si>
    <t>2月24日-3月9日</t>
  </si>
  <si>
    <r>
      <rPr>
        <u/>
        <sz val="10"/>
        <color rgb="FF018FFB"/>
        <rFont val="微软雅黑"/>
        <charset val="134"/>
      </rPr>
      <t>https://www.hteacher.net/jiaoshi/20230222/406137.html</t>
    </r>
  </si>
  <si>
    <t>阳新县</t>
  </si>
  <si>
    <t>2023年湖北黄石阳新县高中学校校园教师招聘46名公告（湖北大学点）</t>
  </si>
  <si>
    <t>3月3日-6日</t>
  </si>
  <si>
    <t>学科专业知识和教育基础知识</t>
  </si>
  <si>
    <r>
      <rPr>
        <u/>
        <sz val="10"/>
        <color rgb="FF018FFB"/>
        <rFont val="微软雅黑"/>
        <charset val="134"/>
      </rPr>
      <t>https://www.hteacher.net/jiaoshi/20230226/406822.html</t>
    </r>
  </si>
  <si>
    <r>
      <rPr>
        <sz val="10"/>
        <color rgb="FF000000"/>
        <rFont val="微软雅黑"/>
        <charset val="134"/>
      </rPr>
      <t>十堰</t>
    </r>
  </si>
  <si>
    <t>十堰市</t>
  </si>
  <si>
    <t>2023年湖北十堰市直学校赴陕西师大招聘高层次和紧缺人才教师117名公告</t>
  </si>
  <si>
    <t>学科业务知识测试</t>
  </si>
  <si>
    <r>
      <rPr>
        <u/>
        <sz val="10"/>
        <color rgb="FF018FFB"/>
        <rFont val="微软雅黑"/>
        <charset val="134"/>
      </rPr>
      <t>https://www.hteacher.net/jiaoshi/20230227/407043.html</t>
    </r>
  </si>
  <si>
    <r>
      <rPr>
        <sz val="10"/>
        <color rgb="FF000000"/>
        <rFont val="微软雅黑"/>
        <charset val="134"/>
      </rPr>
      <t>随州</t>
    </r>
  </si>
  <si>
    <t>广水市</t>
  </si>
  <si>
    <t>2023年湖北随州广水市面向高校毕业生公开教师招聘110名公告</t>
  </si>
  <si>
    <r>
      <rPr>
        <u/>
        <sz val="10"/>
        <color rgb="FF018FFB"/>
        <rFont val="微软雅黑"/>
        <charset val="134"/>
      </rPr>
      <t>https://www.hteacher.net/jiaoshi/20230301/407617.html</t>
    </r>
  </si>
  <si>
    <t>2023年湖北咸宁赤壁市城区义务教育和特殊教育学校教师招聘205名公告</t>
  </si>
  <si>
    <t>3月15日-22日</t>
  </si>
  <si>
    <r>
      <rPr>
        <u/>
        <sz val="10"/>
        <color rgb="FF018FFB"/>
        <rFont val="微软雅黑"/>
        <charset val="134"/>
      </rPr>
      <t>https://www.hteacher.net/jiaoshi/20230308/409484.html</t>
    </r>
  </si>
  <si>
    <t>2023年湖北省荆门市京山市校园教师招聘47名公告</t>
  </si>
  <si>
    <t>3月15日-21日</t>
  </si>
  <si>
    <r>
      <rPr>
        <u/>
        <sz val="10"/>
        <color rgb="FF018FFB"/>
        <rFont val="微软雅黑"/>
        <charset val="134"/>
      </rPr>
      <t>https://www.hteacher.net/jiaoshi/20230316/410925.html</t>
    </r>
  </si>
  <si>
    <t>2023年湖北黄石阳新县城区学校（湖北师范大学点）校园教师招聘145公告</t>
  </si>
  <si>
    <t>3月23日-27日</t>
  </si>
  <si>
    <r>
      <rPr>
        <u/>
        <sz val="10"/>
        <color rgb="FF018FFB"/>
        <rFont val="微软雅黑"/>
        <charset val="134"/>
      </rPr>
      <t>https://www.hteacher.net/jiaoshi/20230317/411204.html</t>
    </r>
  </si>
  <si>
    <t>竹山</t>
  </si>
  <si>
    <t>2023年湖北十堰竹山县高中阶段学校教师招聘19名公告</t>
  </si>
  <si>
    <t>招满为止</t>
  </si>
  <si>
    <t>学科专业基本知识</t>
  </si>
  <si>
    <r>
      <rPr>
        <u/>
        <sz val="10"/>
        <color rgb="FF018FFB"/>
        <rFont val="微软雅黑"/>
        <charset val="134"/>
      </rPr>
      <t>https://www.hteacher.net/jiaoshi/20230322/412154.html</t>
    </r>
  </si>
  <si>
    <t>2023年湖北咸宁赤壁市城区幼儿园教师招聘40名公告</t>
  </si>
  <si>
    <t>4月17日-21日</t>
  </si>
  <si>
    <t>学前教育专业知识</t>
  </si>
  <si>
    <r>
      <rPr>
        <u/>
        <sz val="10"/>
        <color rgb="FF018FFB"/>
        <rFont val="微软雅黑"/>
        <charset val="134"/>
      </rPr>
      <t>https://www.hteacher.net/jiaoshi/20230322/412253.html</t>
    </r>
  </si>
  <si>
    <t>通城县</t>
  </si>
  <si>
    <t>2023年湖北咸宁通城县城区中小学校园教师招聘180名公告</t>
  </si>
  <si>
    <t>3月25日-31日</t>
  </si>
  <si>
    <t>专业知识和综合知识</t>
  </si>
  <si>
    <r>
      <rPr>
        <u/>
        <sz val="10"/>
        <color rgb="FF018FFB"/>
        <rFont val="微软雅黑"/>
        <charset val="134"/>
      </rPr>
      <t>https://www.hteacher.net/jiaoshi/20230324/412513.html</t>
    </r>
  </si>
  <si>
    <t>2023年湖北武汉东湖新技术开发区面向社会公开招聘中小学教师496名公告</t>
  </si>
  <si>
    <t>3月27日-31日</t>
  </si>
  <si>
    <t>《教师职业能力倾向测试》与《教育综合知识A》</t>
  </si>
  <si>
    <r>
      <rPr>
        <u/>
        <sz val="10"/>
        <color rgb="FF018FFB"/>
        <rFont val="微软雅黑"/>
        <charset val="134"/>
      </rPr>
      <t>https://www.hteacher.net/jiaoshi/20230324/412627.html</t>
    </r>
  </si>
  <si>
    <t>秭归县</t>
  </si>
  <si>
    <t>2023年湖北宜昌秭归县教育局所属事业单位幼儿园教师招聘15名公告</t>
  </si>
  <si>
    <r>
      <rPr>
        <u/>
        <sz val="10"/>
        <color rgb="FF018FFB"/>
        <rFont val="微软雅黑"/>
        <charset val="134"/>
      </rPr>
      <t>https://www.hteacher.net/jiaoshi/20230327/412853.html</t>
    </r>
  </si>
  <si>
    <t>咸宁市</t>
  </si>
  <si>
    <t>2023年湖北咸宁高中教师招聘19名公告</t>
  </si>
  <si>
    <t>学科基础知识</t>
  </si>
  <si>
    <r>
      <rPr>
        <u/>
        <sz val="10"/>
        <color rgb="FF018FFB"/>
        <rFont val="微软雅黑"/>
        <charset val="134"/>
      </rPr>
      <t>https://www.hteacher.net/jiaoshi/20230327/412902.html</t>
    </r>
  </si>
  <si>
    <t>2023年湖北十堰经济技术开发区所属学校公开教师招聘16名公告</t>
  </si>
  <si>
    <t>4月3日-7日</t>
  </si>
  <si>
    <t>教育学，心理学基础知识，教育法律法规，综合知识，作文等</t>
  </si>
  <si>
    <r>
      <rPr>
        <u/>
        <sz val="10"/>
        <color rgb="FF018FFB"/>
        <rFont val="微软雅黑"/>
        <charset val="134"/>
      </rPr>
      <t>https://www.hteacher.net/jiaoshi/20230329/413394.html</t>
    </r>
  </si>
  <si>
    <t>2023年湖北黄冈师范学院附属幼儿园公开教师招聘6名公告</t>
  </si>
  <si>
    <t>4月8日-10日</t>
  </si>
  <si>
    <t>《综合基础知识》</t>
  </si>
  <si>
    <r>
      <rPr>
        <u/>
        <sz val="10"/>
        <color rgb="FF018FFB"/>
        <rFont val="微软雅黑"/>
        <charset val="134"/>
      </rPr>
      <t>https://www.hteacher.net/jiaoshi/20230330/413468.html</t>
    </r>
  </si>
  <si>
    <t>伍家岗区</t>
  </si>
  <si>
    <t>2023年湖北宜昌伍家岗区中小学及幼儿园专项公开教师招聘110人公告</t>
  </si>
  <si>
    <t>4月17日-19日</t>
  </si>
  <si>
    <t>时事政治、教育法律法规、教育教学方法、教育学、心理学、写作能力、学科专业知识和专业能力测试等</t>
  </si>
  <si>
    <r>
      <rPr>
        <u/>
        <sz val="10"/>
        <color rgb="FF018FFB"/>
        <rFont val="微软雅黑"/>
        <charset val="134"/>
      </rPr>
      <t>https://www.hteacher.net/jiaoshi/20230331/413884.html</t>
    </r>
  </si>
  <si>
    <t>2023年恩施州才聚荆楚·智汇恩施招聘事业单位人员609名（教师岗152名）</t>
  </si>
  <si>
    <r>
      <rPr>
        <u/>
        <sz val="10"/>
        <color rgb="FF018FFB"/>
        <rFont val="微软雅黑"/>
        <charset val="134"/>
      </rPr>
      <t>https://www.hteacher.net/jiaoshi/20230404/414656.html</t>
    </r>
  </si>
  <si>
    <t>黄梅县</t>
  </si>
  <si>
    <t>2023年湖北黄冈黄梅县教育系统事业单位教师招聘62名公告</t>
  </si>
  <si>
    <t>4月14日-21日</t>
  </si>
  <si>
    <t>《综合知识》和《教育教学专业知识》</t>
  </si>
  <si>
    <r>
      <rPr>
        <u/>
        <sz val="10"/>
        <color rgb="FF018FFB"/>
        <rFont val="微软雅黑"/>
        <charset val="134"/>
      </rPr>
      <t>https://www.hteacher.net/jiaoshi/20230407/415614.html</t>
    </r>
  </si>
  <si>
    <t>枣阳市</t>
  </si>
  <si>
    <t>2023年湖北襄阳枣阳市公开招聘事业单位工作人员281名公告（教师岗63名</t>
  </si>
  <si>
    <t>4月17日-27日</t>
  </si>
  <si>
    <t>《职业能力倾向测验》与《综合应用能力》</t>
  </si>
  <si>
    <r>
      <rPr>
        <u/>
        <sz val="10"/>
        <color rgb="FF018FFB"/>
        <rFont val="微软雅黑"/>
        <charset val="134"/>
      </rPr>
      <t>https://www.hteacher.net/jiaoshi/20230414/417311.html</t>
    </r>
  </si>
  <si>
    <t>罗田县</t>
  </si>
  <si>
    <t>2023年湖北黄冈罗田县事业单位公开招聘工作人员164名公告（教师岗20名</t>
  </si>
  <si>
    <t>4月19日-28日</t>
  </si>
  <si>
    <r>
      <rPr>
        <u/>
        <sz val="10"/>
        <color rgb="FF018FFB"/>
        <rFont val="微软雅黑"/>
        <charset val="134"/>
      </rPr>
      <t>https://www.hteacher.net/jiaoshi/20230415/417503.html</t>
    </r>
  </si>
  <si>
    <t>洪山区</t>
  </si>
  <si>
    <t>2023年湖北大学附属中学教师招聘6名公告</t>
  </si>
  <si>
    <t>5月5日前</t>
  </si>
  <si>
    <t>教育教学综合知识</t>
  </si>
  <si>
    <r>
      <rPr>
        <u/>
        <sz val="10"/>
        <color rgb="FF018FFB"/>
        <rFont val="微软雅黑"/>
        <charset val="134"/>
      </rPr>
      <t>https://www.hteacher.net/jiaoshi/20230423/419350.html</t>
    </r>
  </si>
  <si>
    <t>郧西</t>
  </si>
  <si>
    <t>2023年湖北十堰郧西县公开教师招聘30名公告</t>
  </si>
  <si>
    <t>5月6日-10日</t>
  </si>
  <si>
    <r>
      <rPr>
        <u/>
        <sz val="10"/>
        <color rgb="FF018FFB"/>
        <rFont val="微软雅黑"/>
        <charset val="134"/>
      </rPr>
      <t>https://www.hteacher.net/jiaoshi/20230426/420206.html</t>
    </r>
  </si>
  <si>
    <t>英山县</t>
  </si>
  <si>
    <t>2023年湖北黄冈英山县高中（中职）专任教师招聘45名公告</t>
  </si>
  <si>
    <t>5月5日-15日</t>
  </si>
  <si>
    <t>教育学、心理学等教育教学理论和《教育法》、《教师法》、《未成年人保护法》、《教师职业道德》、教材教法、全国教育大会精神及各级教育改革发展规划纲要等教育法律法规</t>
  </si>
  <si>
    <r>
      <rPr>
        <u/>
        <sz val="10"/>
        <color rgb="FF018FFB"/>
        <rFont val="微软雅黑"/>
        <charset val="134"/>
      </rPr>
      <t>https://www.hteacher.net/jiaoshi/20230505/421328.html</t>
    </r>
  </si>
  <si>
    <t>2023年湖北黄石阳新县城区学校教师招聘99名公告</t>
  </si>
  <si>
    <t>5月12日-15日</t>
  </si>
  <si>
    <r>
      <rPr>
        <u/>
        <sz val="10"/>
        <color rgb="FF018FFB"/>
        <rFont val="微软雅黑"/>
        <charset val="134"/>
      </rPr>
      <t>https://www.hteacher.net/jiaoshi/20230506/421810.html</t>
    </r>
  </si>
  <si>
    <t>保康县</t>
  </si>
  <si>
    <t>2023年湖北襄阳保康县事业单位统一公开教师招聘30名公告</t>
  </si>
  <si>
    <t>5月11日-17日</t>
  </si>
  <si>
    <r>
      <rPr>
        <u/>
        <sz val="10"/>
        <color rgb="FF018FFB"/>
        <rFont val="微软雅黑"/>
        <charset val="134"/>
      </rPr>
      <t>https://www.hteacher.net/jiaoshi/20230510/422583.html</t>
    </r>
  </si>
  <si>
    <t>沙洋县</t>
  </si>
  <si>
    <t>2023年湖北荆门沙洋县沙洋中学和后港中学校园教师招聘30名公告</t>
  </si>
  <si>
    <t>5月15日-19日</t>
  </si>
  <si>
    <t>综合素质、专业知识及教学技能</t>
  </si>
  <si>
    <r>
      <rPr>
        <u/>
        <sz val="10"/>
        <color rgb="FF018FFB"/>
        <rFont val="微软雅黑"/>
        <charset val="134"/>
      </rPr>
      <t>https://www.hteacher.net/jiaoshi/20230512/423176.html</t>
    </r>
  </si>
  <si>
    <t>茅箭区</t>
  </si>
  <si>
    <t>2023年湖北十堰市茅箭区面向全国公开招聘高层次人才公告【教师岗77名</t>
  </si>
  <si>
    <t>5月17日-24日</t>
  </si>
  <si>
    <t>教育学、心理学基础知识，教育法律法规，综合知识等</t>
  </si>
  <si>
    <r>
      <rPr>
        <u/>
        <sz val="10"/>
        <color rgb="FF018FFB"/>
        <rFont val="微软雅黑"/>
        <charset val="134"/>
      </rPr>
      <t>https://www.hteacher.net/jiaoshi/20230513/423514.html</t>
    </r>
  </si>
  <si>
    <t>2023年湖北黄冈黄州区专项公开义务教育学校教师招聘20名公告</t>
  </si>
  <si>
    <t>5月22日-25日</t>
  </si>
  <si>
    <r>
      <rPr>
        <u/>
        <sz val="10"/>
        <color rgb="FF018FFB"/>
        <rFont val="微软雅黑"/>
        <charset val="134"/>
      </rPr>
      <t>https://www.hteacher.net/jiaoshi/20230515/424146.html</t>
    </r>
  </si>
  <si>
    <t>孝感市</t>
  </si>
  <si>
    <t>2023年湖北孝感市事业单位人才引进公开教师招聘200名公告</t>
  </si>
  <si>
    <t>5月18日-23日</t>
  </si>
  <si>
    <r>
      <rPr>
        <u/>
        <sz val="10"/>
        <color rgb="FF018FFB"/>
        <rFont val="微软雅黑"/>
        <charset val="134"/>
      </rPr>
      <t>https://www.hteacher.net/jiaoshi/20230517/424658.html</t>
    </r>
  </si>
  <si>
    <t>公安县</t>
  </si>
  <si>
    <t>2023年湖北荆州公安县教育系统校园教师招聘24名公告</t>
  </si>
  <si>
    <t>5月18日-25日</t>
  </si>
  <si>
    <r>
      <rPr>
        <u/>
        <sz val="10"/>
        <color rgb="FF018FFB"/>
        <rFont val="微软雅黑"/>
        <charset val="134"/>
      </rPr>
      <t>https://www.hteacher.net/jiaoshi/20230517/424713.html</t>
    </r>
  </si>
  <si>
    <t>来凤县</t>
  </si>
  <si>
    <t>2023年湖北恩施来凤县高级中学教师招聘50名公告</t>
  </si>
  <si>
    <t>5月25日前</t>
  </si>
  <si>
    <t>学科专业知识</t>
  </si>
  <si>
    <r>
      <rPr>
        <u/>
        <sz val="10"/>
        <color rgb="FF018FFB"/>
        <rFont val="微软雅黑"/>
        <charset val="134"/>
      </rPr>
      <t>https://www.hteacher.net/jiaoshi/20230518/424754.html</t>
    </r>
  </si>
  <si>
    <t>2023年湖北省京山市专项公开公办教师招聘17名公告</t>
  </si>
  <si>
    <t>5月23日前</t>
  </si>
  <si>
    <t>综合知识水平能力、考生的专业素质和教育教学能力</t>
  </si>
  <si>
    <r>
      <rPr>
        <u/>
        <sz val="10"/>
        <color rgb="FF018FFB"/>
        <rFont val="微软雅黑"/>
        <charset val="134"/>
      </rPr>
      <t>https://www.hteacher.net/jiaoshi/20230518/424905.html</t>
    </r>
  </si>
  <si>
    <t>蕲春县</t>
  </si>
  <si>
    <t>2023年湖北黄冈蕲春县教育系统赴高校招聘中学及特殊教育学校教师100名</t>
  </si>
  <si>
    <t>5月25日-29日</t>
  </si>
  <si>
    <t>专业基础知识</t>
  </si>
  <si>
    <r>
      <rPr>
        <u/>
        <sz val="10"/>
        <color rgb="FF018FFB"/>
        <rFont val="微软雅黑"/>
        <charset val="134"/>
      </rPr>
      <t>https://www.hteacher.net/jiaoshi/20230523/425793.html</t>
    </r>
  </si>
  <si>
    <t>2023年湖北咸宁通城县城区中小学教师校园招聘278名公告</t>
  </si>
  <si>
    <t>5月26日-6月1日</t>
  </si>
  <si>
    <r>
      <rPr>
        <u/>
        <sz val="10"/>
        <color rgb="FF018FFB"/>
        <rFont val="微软雅黑"/>
        <charset val="134"/>
      </rPr>
      <t>https://www.hteacher.net/jiaoshi/20230524/426120.html</t>
    </r>
  </si>
  <si>
    <t>张湾区</t>
  </si>
  <si>
    <t>2023年湖北十堰张湾区公开招聘中小学幼儿园教师150名公告</t>
  </si>
  <si>
    <t>6月6日-9日</t>
  </si>
  <si>
    <t>教育学、心理学基础知识，教育法律法规，综合知识，作文等</t>
  </si>
  <si>
    <r>
      <rPr>
        <u/>
        <sz val="10"/>
        <color rgb="FF018FFB"/>
        <rFont val="微软雅黑"/>
        <charset val="134"/>
      </rPr>
      <t>https://www.hteacher.net/jiaoshi/20230525/426472.html</t>
    </r>
  </si>
  <si>
    <t>襄阳市</t>
  </si>
  <si>
    <t>2023年湖北襄阳市第一中学等四所学校公开招聘教师32名公告</t>
  </si>
  <si>
    <t>5月26日-6月2日</t>
  </si>
  <si>
    <t>学科专业知识为主，同时包含教育学、心理学相关知识</t>
  </si>
  <si>
    <r>
      <rPr>
        <u/>
        <sz val="10"/>
        <color rgb="FF018FFB"/>
        <rFont val="微软雅黑"/>
        <charset val="134"/>
      </rPr>
      <t>https://www.hteacher.net/jiaoshi/20230526/426482.html</t>
    </r>
  </si>
  <si>
    <t>2023年湖北襄阳市第八中学等九所学校公开招聘教师54名公告</t>
  </si>
  <si>
    <r>
      <rPr>
        <u/>
        <sz val="10"/>
        <color rgb="FF018FFB"/>
        <rFont val="微软雅黑"/>
        <charset val="134"/>
      </rPr>
      <t>https://www.hteacher.net/jiaoshi/20230526/426484.html</t>
    </r>
  </si>
  <si>
    <t>2023年湖北武汉市洪山区人事代理教师公开招聘149名公告</t>
  </si>
  <si>
    <t>5月31日-6月6日</t>
  </si>
  <si>
    <t>师范通识+学科知识</t>
  </si>
  <si>
    <r>
      <rPr>
        <u/>
        <sz val="10"/>
        <color rgb="FF018FFB"/>
        <rFont val="微软雅黑"/>
        <charset val="134"/>
      </rPr>
      <t>https://www.hteacher.net/jiaoshi/20230530/427199.html</t>
    </r>
  </si>
  <si>
    <t>高新区</t>
  </si>
  <si>
    <t>2023年湖北宜昌高新区专项公开招聘中小学及幼儿园教师50名公告</t>
  </si>
  <si>
    <t>6月7日-9日</t>
  </si>
  <si>
    <r>
      <rPr>
        <u/>
        <sz val="10"/>
        <color rgb="FF018FFB"/>
        <rFont val="微软雅黑"/>
        <charset val="134"/>
      </rPr>
      <t>https://www.hteacher.net/jiaoshi/20230530/427270.html</t>
    </r>
  </si>
  <si>
    <t>2023年湖北宜昌高新区专项公开招聘骨干教师28名公告</t>
  </si>
  <si>
    <t>6月8日-9日</t>
  </si>
  <si>
    <r>
      <rPr>
        <u/>
        <sz val="10"/>
        <color rgb="FF018FFB"/>
        <rFont val="微软雅黑"/>
        <charset val="134"/>
      </rPr>
      <t>https://www.hteacher.net/jiaoshi/20230530/427271.html</t>
    </r>
  </si>
  <si>
    <t>竹溪县</t>
  </si>
  <si>
    <t>2023年湖北十堰竹溪县公开招聘高中阶段学校教师及教育会计29名公告</t>
  </si>
  <si>
    <t>6月13日-15日</t>
  </si>
  <si>
    <t>https://hteacher.net/jiaoshi/20230602/428104.html</t>
  </si>
  <si>
    <t>浠水县</t>
  </si>
  <si>
    <t>2023年湖北黄冈浠水县公开招聘高中(中职)专任教师51名公告</t>
  </si>
  <si>
    <t>6月5日-16日</t>
  </si>
  <si>
    <r>
      <rPr>
        <u/>
        <sz val="10"/>
        <color rgb="FF267EF0"/>
        <rFont val="Microsoft YaHei"/>
        <charset val="134"/>
      </rPr>
      <t>https://hteacher.net/jiaoshi/20230605/428315.html</t>
    </r>
  </si>
  <si>
    <t>武穴市</t>
  </si>
  <si>
    <t>2023年湖北黄冈武穴市招聘事业单位工作人员（教师岗位）145名公告</t>
  </si>
  <si>
    <t>6月8日-16日</t>
  </si>
  <si>
    <r>
      <rPr>
        <u/>
        <sz val="10"/>
        <color rgb="FF267EF0"/>
        <rFont val="Microsoft YaHei"/>
        <charset val="134"/>
      </rPr>
      <t>http://www.wuxue.gov.cn/zwgk/public/6636855/991355.html</t>
    </r>
  </si>
  <si>
    <t>宜都市</t>
  </si>
  <si>
    <t>2023年湖北宜昌宜都市教育局所属事业单位专项公开教师招聘34名公告</t>
  </si>
  <si>
    <t>6月11日-13日</t>
  </si>
  <si>
    <r>
      <rPr>
        <u/>
        <sz val="10"/>
        <color rgb="FF267EF0"/>
        <rFont val="Microsoft YaHei"/>
        <charset val="134"/>
      </rPr>
      <t>https://hteacher.net/jiaoshi/20230606/428555.html</t>
    </r>
  </si>
  <si>
    <t>孝南区</t>
  </si>
  <si>
    <t>2023年湖北孝感孝南区城区义务教育学校公开教师招聘89名公告</t>
  </si>
  <si>
    <t>6月13日-16日</t>
  </si>
  <si>
    <t>职测和综应</t>
  </si>
  <si>
    <r>
      <rPr>
        <u/>
        <sz val="10"/>
        <color rgb="FF267EF0"/>
        <rFont val="Microsoft YaHei"/>
        <charset val="134"/>
      </rPr>
      <t>https://hteacher.net/jiaoshi/20230606/428885.html</t>
    </r>
  </si>
  <si>
    <t>2023年夏季湖北黄石市教育局校园教师招聘15名公告</t>
  </si>
  <si>
    <t>6月10日-14日</t>
  </si>
  <si>
    <r>
      <rPr>
        <u/>
        <sz val="10"/>
        <color rgb="FF267EF0"/>
        <rFont val="Microsoft YaHei"/>
        <charset val="134"/>
      </rPr>
      <t>https://hteacher.net/jiaoshi/20230612/430210.html</t>
    </r>
  </si>
  <si>
    <t>2023年湖北省孝感高新区中小学幼儿园公开教师招聘29名公告</t>
  </si>
  <si>
    <t>6月15日-18日</t>
  </si>
  <si>
    <t>教育教学通用知识和综合应用能力</t>
  </si>
  <si>
    <r>
      <rPr>
        <u/>
        <sz val="10"/>
        <color rgb="FF267EF0"/>
        <rFont val="Microsoft YaHei"/>
        <charset val="134"/>
      </rPr>
      <t>https://www.hteacher.net/jiaoshi/20230613/430754.html</t>
    </r>
  </si>
  <si>
    <t>恩施市</t>
  </si>
  <si>
    <t>2023年湖北恩施市面向本市中小幼编外聘用在岗教师专项招聘40名公告</t>
  </si>
  <si>
    <t>6月21日前</t>
  </si>
  <si>
    <t>专业知识、业务技能、工作技能和综合素质等</t>
  </si>
  <si>
    <r>
      <rPr>
        <u/>
        <sz val="10"/>
        <color rgb="FF267EF0"/>
        <rFont val="Microsoft YaHei"/>
        <charset val="134"/>
      </rPr>
      <t>https://hteacher.net/jiaoshi/20230616/431409.html</t>
    </r>
  </si>
  <si>
    <t>西塞山区</t>
  </si>
  <si>
    <t>2023年湖北黄石市西塞山区骨干教师招聘10名公告</t>
  </si>
  <si>
    <t>6月26日-29日</t>
  </si>
  <si>
    <t>学科知识和通识性知识</t>
  </si>
  <si>
    <r>
      <rPr>
        <u/>
        <sz val="10"/>
        <color rgb="FF267EF0"/>
        <rFont val="Microsoft YaHei"/>
        <charset val="134"/>
      </rPr>
      <t>https://hteacher.net/jiaoshi/20230616/431416.html</t>
    </r>
  </si>
  <si>
    <t>2023年湖北黄冈市黄州中学专项公开招聘教师79名公告</t>
  </si>
  <si>
    <t>6月28日- 7月2日</t>
  </si>
  <si>
    <r>
      <rPr>
        <u/>
        <sz val="10"/>
        <color rgb="FF267EF0"/>
        <rFont val="Microsoft YaHei"/>
        <charset val="134"/>
      </rPr>
      <t>https://hteacher.net/jiaoshi/20230622/432595.html</t>
    </r>
  </si>
  <si>
    <t>黄陂区</t>
  </si>
  <si>
    <t>2023年湖北省武汉长江实验学校(原武昌实验寄宿学校)教师招聘41名公告</t>
  </si>
  <si>
    <r>
      <rPr>
        <u/>
        <sz val="10"/>
        <color rgb="FF267EF0"/>
        <rFont val="Microsoft YaHei"/>
        <charset val="134"/>
      </rPr>
      <t>https://www.hteacher.net/jiaoshi/20230624/432621.html</t>
    </r>
  </si>
  <si>
    <t>南漳县</t>
  </si>
  <si>
    <t>2023年湖北襄阳南漳县高中（中职）紧缺学科教师招聘20名公告</t>
  </si>
  <si>
    <t>6月27日-7月10日</t>
  </si>
  <si>
    <t>无笔试</t>
  </si>
  <si>
    <r>
      <rPr>
        <u/>
        <sz val="10"/>
        <color rgb="FF267EF0"/>
        <rFont val="Microsoft YaHei"/>
        <charset val="134"/>
      </rPr>
      <t>https://www.hteacher.net/jiaoshi/20230626/432862.html</t>
    </r>
  </si>
  <si>
    <t>江汉区</t>
  </si>
  <si>
    <t>2023年湖北武汉市汉口中心城区教师招聘25名公告</t>
  </si>
  <si>
    <t>7月2日前</t>
  </si>
  <si>
    <r>
      <rPr>
        <u/>
        <sz val="10"/>
        <color rgb="FF267EF0"/>
        <rFont val="Microsoft YaHei"/>
        <charset val="134"/>
      </rPr>
      <t>https://www.hteacher.net/jiaoshi/20230626/433045.html</t>
    </r>
  </si>
  <si>
    <t>东西湖区</t>
  </si>
  <si>
    <t>2023年湖北武汉东西湖区面向社会公开招聘聘用制教师283名公告</t>
  </si>
  <si>
    <t>6月27日-7月2日</t>
  </si>
  <si>
    <t>《师范通识》《职业能力倾向测验》</t>
  </si>
  <si>
    <r>
      <rPr>
        <u/>
        <sz val="10"/>
        <color rgb="FF267EF0"/>
        <rFont val="Microsoft YaHei"/>
        <charset val="134"/>
      </rPr>
      <t>https://www.hteacher.net/jiaoshi/20230626/433099.html</t>
    </r>
  </si>
  <si>
    <t>襄州区</t>
  </si>
  <si>
    <t>2023年湖北襄阳市襄州区教育系统公开招聘高中(含职教中心)教师55名公告</t>
  </si>
  <si>
    <t>7月3日-7日</t>
  </si>
  <si>
    <r>
      <rPr>
        <u/>
        <sz val="10"/>
        <color rgb="FF267EF0"/>
        <rFont val="Microsoft YaHei"/>
        <charset val="134"/>
      </rPr>
      <t>https://www.hteacher.net/jiaoshi/20230702/433516.html</t>
    </r>
  </si>
  <si>
    <t>2023年6月湖北恩施宏立实验学校教师招聘32名公告</t>
  </si>
  <si>
    <t>7月10日前</t>
  </si>
  <si>
    <r>
      <rPr>
        <u/>
        <sz val="10"/>
        <color rgb="FF267EF0"/>
        <rFont val="Microsoft YaHei"/>
        <charset val="134"/>
      </rPr>
      <t>https://www.hteacher.net/jiaoshi/20230629/433859.html</t>
    </r>
  </si>
  <si>
    <t>2023年湖北黄冈市蕲春县事业单位公开招聘工作人员公告【教师岗10名】</t>
  </si>
  <si>
    <t>7月11日-15日</t>
  </si>
  <si>
    <r>
      <rPr>
        <u/>
        <sz val="10"/>
        <color rgb="FF267EF0"/>
        <rFont val="Microsoft YaHei"/>
        <charset val="134"/>
      </rPr>
      <t>https://www.hteacher.net/jiaoshi/20230629/434003.html</t>
    </r>
  </si>
  <si>
    <t>老河口市</t>
  </si>
  <si>
    <t>2023年湖北襄阳老河口市“优师返乡”计划暨引进市外优秀教师21名公告</t>
  </si>
  <si>
    <t>7月25日前</t>
  </si>
  <si>
    <t>学科知识</t>
  </si>
  <si>
    <r>
      <rPr>
        <u/>
        <sz val="10"/>
        <color rgb="FF267EF0"/>
        <rFont val="Microsoft YaHei"/>
        <charset val="134"/>
      </rPr>
      <t>https://www.hteacher.net/jiaoshi/20230705/435215.html</t>
    </r>
  </si>
  <si>
    <t>2023年湖北黄冈中学第三批专项公开招聘教师10名公告</t>
  </si>
  <si>
    <r>
      <rPr>
        <u/>
        <sz val="10"/>
        <color rgb="FF267EF0"/>
        <rFont val="Microsoft YaHei"/>
        <charset val="134"/>
      </rPr>
      <t>https://www.hteacher.net/jiaoshi/20230705/435287.html</t>
    </r>
  </si>
  <si>
    <t>2023年湖北咸宁高中面向社会招聘教师（补招）10名公告</t>
  </si>
  <si>
    <t>7月11日-7月20日</t>
  </si>
  <si>
    <r>
      <rPr>
        <u/>
        <sz val="10"/>
        <color rgb="FF267EF0"/>
        <rFont val="Microsoft YaHei"/>
        <charset val="134"/>
      </rPr>
      <t>https://www.hteacher.net/jiaoshi/20230712/437352.html</t>
    </r>
  </si>
  <si>
    <t>青山区</t>
  </si>
  <si>
    <t>2023年湖北武汉市青山区红钢城小学教师招聘27名公告</t>
  </si>
  <si>
    <t>7月20日前</t>
  </si>
  <si>
    <r>
      <rPr>
        <u/>
        <sz val="10"/>
        <color rgb="FF267EF0"/>
        <rFont val="Microsoft YaHei"/>
        <charset val="134"/>
      </rPr>
      <t>https://www.hteacher.net/jiaoshi/20230712/437550.html</t>
    </r>
  </si>
  <si>
    <t>2023年湖北武汉市青山区钢城第一小学教师招聘20名公告</t>
  </si>
  <si>
    <t>7月17日前</t>
  </si>
  <si>
    <r>
      <rPr>
        <u/>
        <sz val="10"/>
        <color rgb="FF267EF0"/>
        <rFont val="Microsoft YaHei"/>
        <charset val="134"/>
      </rPr>
      <t>https://www.hteacher.net/jiaoshi/20230712/437553.html</t>
    </r>
  </si>
  <si>
    <t>钟祥市</t>
  </si>
  <si>
    <t>2023年湖北荆门钟祥市教育局公开选聘教师120名进城工作公告</t>
  </si>
  <si>
    <t>7月20日-21日</t>
  </si>
  <si>
    <t>教综</t>
  </si>
  <si>
    <r>
      <rPr>
        <u/>
        <sz val="10"/>
        <color rgb="FF267EF0"/>
        <rFont val="Microsoft YaHei"/>
        <charset val="134"/>
      </rPr>
      <t>https://www.hteacher.net/jiaoshi/20230714/437924.html</t>
    </r>
  </si>
  <si>
    <t>2023年湖北黄冈市黄州中学第二批专项公开招聘教师26名公告</t>
  </si>
  <si>
    <t>7月17日-22日</t>
  </si>
  <si>
    <r>
      <rPr>
        <u/>
        <sz val="10"/>
        <color rgb="FF267EF0"/>
        <rFont val="Microsoft YaHei"/>
        <charset val="134"/>
      </rPr>
      <t>https://www.hteacher.net/jiaoshi/20230714/438016.html</t>
    </r>
  </si>
  <si>
    <t>2023年暑期湖北恩施市平高实验学校教师招聘10名公告</t>
  </si>
  <si>
    <t>7月21日前</t>
  </si>
  <si>
    <r>
      <rPr>
        <u/>
        <sz val="10"/>
        <color rgb="FF267EF0"/>
        <rFont val="Microsoft YaHei"/>
        <charset val="134"/>
      </rPr>
      <t>https://www.hteacher.net/jiaoshi/20230717/438326.html</t>
    </r>
  </si>
  <si>
    <t>2023年湖北武汉市某公立高中教师招聘11名公告</t>
  </si>
  <si>
    <r>
      <rPr>
        <u/>
        <sz val="10"/>
        <color rgb="FF267EF0"/>
        <rFont val="Microsoft YaHei"/>
        <charset val="134"/>
      </rPr>
      <t>https://www.hteacher.net/jiaoshi/20230717/438464.html</t>
    </r>
  </si>
  <si>
    <t>江夏区</t>
  </si>
  <si>
    <t>2023年湖北武汉市江夏区面向社会招聘政府购买服务合同制教师600人公告</t>
  </si>
  <si>
    <t>7月18日-23日</t>
  </si>
  <si>
    <t>《教育综合知识》和《职业能力倾向测试》D类</t>
  </si>
  <si>
    <r>
      <rPr>
        <u/>
        <sz val="10"/>
        <color rgb="FF267EF0"/>
        <rFont val="Microsoft YaHei"/>
        <charset val="134"/>
      </rPr>
      <t>https://www.hteacher.net/jiaoshi/20230718/438602.html</t>
    </r>
  </si>
  <si>
    <t>2023年湖北十堰茅箭区教育局所属学校公开招聘教师80名公告</t>
  </si>
  <si>
    <t>7月21日-24日</t>
  </si>
  <si>
    <r>
      <rPr>
        <u/>
        <sz val="10"/>
        <color rgb="FF267EF0"/>
        <rFont val="Microsoft YaHei"/>
        <charset val="134"/>
      </rPr>
      <t>https://www.hteacher.net/jiaoshi/20230718/438678.html</t>
    </r>
  </si>
  <si>
    <t>松滋市</t>
  </si>
  <si>
    <t>2023年湖北荆州松滋市事业单位公开选聘工作人员97名公告【教师岗76名】</t>
  </si>
  <si>
    <t>7月19日-26日</t>
  </si>
  <si>
    <t>未说明</t>
  </si>
  <si>
    <r>
      <rPr>
        <u/>
        <sz val="10"/>
        <color rgb="FF267EF0"/>
        <rFont val="Microsoft YaHei"/>
        <charset val="134"/>
      </rPr>
      <t>https://www.hteacher.net/jiaoshi/20230719/438811.html</t>
    </r>
  </si>
  <si>
    <t>曾都区</t>
  </si>
  <si>
    <t>2023年湖北随州市曾都区编钟小学公开选调教师39名公告</t>
  </si>
  <si>
    <t>综合知识</t>
  </si>
  <si>
    <r>
      <rPr>
        <u/>
        <sz val="10"/>
        <color rgb="FF267EF0"/>
        <rFont val="Microsoft YaHei"/>
        <charset val="134"/>
      </rPr>
      <t>https://www.hteacher.net/jiaoshi/20230719/438965.html</t>
    </r>
  </si>
  <si>
    <t>蔡甸区</t>
  </si>
  <si>
    <t>2023年湖北武汉市蔡甸区幸福路中学招聘教师80名公告</t>
  </si>
  <si>
    <t>8月4日前</t>
  </si>
  <si>
    <r>
      <rPr>
        <u/>
        <sz val="10"/>
        <color rgb="FF267EF0"/>
        <rFont val="Microsoft YaHei"/>
        <charset val="134"/>
      </rPr>
      <t>https://www.hteacher.net/jiaoshi/20230719/438982.html</t>
    </r>
  </si>
  <si>
    <t>2023年湖北黄冈罗田县公开招聘高中（中职）专任教师17名公告</t>
  </si>
  <si>
    <t>7月21日-30日</t>
  </si>
  <si>
    <r>
      <rPr>
        <u/>
        <sz val="10"/>
        <color rgb="FF267EF0"/>
        <rFont val="Microsoft YaHei"/>
        <charset val="134"/>
      </rPr>
      <t>https://www.hteacher.net/jiaoshi/20230719/439007.html</t>
    </r>
  </si>
  <si>
    <t>2023年湖北十堰张湾区招聘（第二批）中小学幼儿园教师50名公告</t>
  </si>
  <si>
    <r>
      <rPr>
        <u/>
        <sz val="10"/>
        <color rgb="FF267EF0"/>
        <rFont val="Microsoft YaHei"/>
        <charset val="134"/>
      </rPr>
      <t>https://www.hteacher.net/jiaoshi/20230719/439028.html</t>
    </r>
  </si>
  <si>
    <t>2023年湖北黄石市第二批事业单位统一招聘工作人员公告【教师岗10名】</t>
  </si>
  <si>
    <t>7 月19日-25日</t>
  </si>
  <si>
    <r>
      <rPr>
        <u/>
        <sz val="10"/>
        <color rgb="FF267EF0"/>
        <rFont val="Microsoft YaHei"/>
        <charset val="134"/>
      </rPr>
      <t>https://www.hteacher.net/jiaoshi/20230720/439227.html</t>
    </r>
  </si>
  <si>
    <t>2023年湖北武汉市江汉区编外聘用制教师公开招聘200名公告</t>
  </si>
  <si>
    <t>7月24日-28日</t>
  </si>
  <si>
    <t>《职业能力倾向测验(D类)》、《教育综合知识》</t>
  </si>
  <si>
    <r>
      <rPr>
        <u/>
        <sz val="10"/>
        <color rgb="FF267EF0"/>
        <rFont val="Microsoft YaHei"/>
        <charset val="134"/>
      </rPr>
      <t>https://www.hteacher.net/jiaoshi/20230721/439659.html</t>
    </r>
  </si>
  <si>
    <t>2023年湖北武汉市级示范高中武汉市钢都中学招聘教师14名公告</t>
  </si>
  <si>
    <t>7月31日前</t>
  </si>
  <si>
    <r>
      <rPr>
        <u/>
        <sz val="10"/>
        <color rgb="FF267EF0"/>
        <rFont val="Microsoft YaHei"/>
        <charset val="134"/>
      </rPr>
      <t>https://www.hteacher.net/jiaoshi/20230724/440009.html</t>
    </r>
  </si>
  <si>
    <t>竹山县</t>
  </si>
  <si>
    <t>2023年湖北十堰竹山县选聘城区学校教师及教育技术中心工作人员12名公</t>
  </si>
  <si>
    <r>
      <rPr>
        <u/>
        <sz val="10"/>
        <color rgb="FF267EF0"/>
        <rFont val="Microsoft YaHei"/>
        <charset val="134"/>
      </rPr>
      <t>https://www.hteacher.net/jiaoshi/20230724/440027.html</t>
    </r>
  </si>
  <si>
    <t>麻城市</t>
  </si>
  <si>
    <t>2023年湖北黄冈麻城市事业单位公开招聘工作人员公告【教师岗48名】</t>
  </si>
  <si>
    <t>8月1日-4日</t>
  </si>
  <si>
    <r>
      <rPr>
        <u/>
        <sz val="10"/>
        <color rgb="FF267EF0"/>
        <rFont val="Microsoft YaHei"/>
        <charset val="134"/>
      </rPr>
      <t>https://www.hteacher.net/jiaoshi/20230725/440094.html</t>
    </r>
  </si>
  <si>
    <t>2023年湖北黄冈麻城市第六初级中学等三所学校专项招聘教师198名公告</t>
  </si>
  <si>
    <t>7月29日-8月2日</t>
  </si>
  <si>
    <r>
      <rPr>
        <u/>
        <sz val="10"/>
        <color rgb="FF267EF0"/>
        <rFont val="Microsoft YaHei"/>
        <charset val="134"/>
      </rPr>
      <t>https://www.hteacher.net/jiaoshi/20230725/440097.html</t>
    </r>
  </si>
  <si>
    <t>2023年湖北宜昌市夷陵区专项公开招聘中小学幼儿园教师56名公告</t>
  </si>
  <si>
    <t>8月2日前</t>
  </si>
  <si>
    <t>专业知识、综合知识</t>
  </si>
  <si>
    <r>
      <rPr>
        <u/>
        <sz val="10"/>
        <color rgb="FF267EF0"/>
        <rFont val="Microsoft YaHei"/>
        <charset val="134"/>
      </rPr>
      <t>https://www.hteacher.net/jiaoshi/20230725/440359.html</t>
    </r>
  </si>
  <si>
    <t>洪湖市</t>
  </si>
  <si>
    <t>2023年湖北荆州洪湖市逸群实验学校面向农村学校选调优秀教师54名公告</t>
  </si>
  <si>
    <t>7月25日-30号</t>
  </si>
  <si>
    <r>
      <rPr>
        <u/>
        <sz val="10"/>
        <color rgb="FF267EF0"/>
        <rFont val="Microsoft YaHei"/>
        <charset val="134"/>
      </rPr>
      <t>https://www.hteacher.net/jiaoshi/20230725/440374.html</t>
    </r>
  </si>
  <si>
    <t>武汉市</t>
  </si>
  <si>
    <t>2023年湖北武汉市部分事业单位公开招聘公告【D类283人】</t>
  </si>
  <si>
    <t>7月26日-8月1日</t>
  </si>
  <si>
    <r>
      <rPr>
        <u/>
        <sz val="10"/>
        <color rgb="FF267EF0"/>
        <rFont val="Microsoft YaHei"/>
        <charset val="134"/>
      </rPr>
      <t>https://www.hteacher.net/jiaoshi/20230725/440378.html</t>
    </r>
  </si>
  <si>
    <t>汉南区</t>
  </si>
  <si>
    <t>2023年湖北武汉市汉南区面向社会公开招聘教师292名公告</t>
  </si>
  <si>
    <t>7月26日-30日</t>
  </si>
  <si>
    <t>《职业能力倾向测试(D)类》《教育综合知识》</t>
  </si>
  <si>
    <r>
      <rPr>
        <u/>
        <sz val="10"/>
        <color rgb="FF267EF0"/>
        <rFont val="Microsoft YaHei"/>
        <charset val="134"/>
      </rPr>
      <t>https://www.hteacher.net/jiaoshi/20230725/440437.html</t>
    </r>
  </si>
  <si>
    <t>2023年湖北省鄂南高级中学公开招聘教师12名公告</t>
  </si>
  <si>
    <t>7月26日至8月3日</t>
  </si>
  <si>
    <t>学科高中专业知识</t>
  </si>
  <si>
    <r>
      <rPr>
        <u/>
        <sz val="10"/>
        <color rgb="FF267EF0"/>
        <rFont val="Microsoft YaHei"/>
        <charset val="134"/>
      </rPr>
      <t>https://www.hteacher.net/jiaoshi/20230726/440587.html</t>
    </r>
  </si>
  <si>
    <t>云梦县</t>
  </si>
  <si>
    <t>2023年湖北孝感市云梦县城区学校面向农村中小学公开选聘教师50名公告</t>
  </si>
  <si>
    <t>8月1日-3日</t>
  </si>
  <si>
    <t>教育教学理论和学科专业知识</t>
  </si>
  <si>
    <r>
      <rPr>
        <u/>
        <sz val="10"/>
        <color rgb="FF267EF0"/>
        <rFont val="Microsoft YaHei"/>
        <charset val="134"/>
      </rPr>
      <t>https://www.hteacher.net/jiaoshi/20230726/440590.html</t>
    </r>
  </si>
  <si>
    <t>2023年下半年湖北光谷东国投幼儿园招聘教师27名公告</t>
  </si>
  <si>
    <t>教育教学专业知识和综合知识</t>
  </si>
  <si>
    <r>
      <rPr>
        <u/>
        <sz val="10"/>
        <color rgb="FF267EF0"/>
        <rFont val="Microsoft YaHei"/>
        <charset val="134"/>
      </rPr>
      <t>https://www.hteacher.net/jiaoshi/20230727/440731.html</t>
    </r>
  </si>
  <si>
    <t>安陆市</t>
  </si>
  <si>
    <t>2023年湖北省安陆市第一高级中学公开招聘临时代课教师招聘13名公告</t>
  </si>
  <si>
    <r>
      <rPr>
        <u/>
        <sz val="10"/>
        <color rgb="FF267EF0"/>
        <rFont val="Microsoft YaHei"/>
        <charset val="134"/>
      </rPr>
      <t>https://www.hteacher.net/jiaoshi/20230727/440781.html</t>
    </r>
  </si>
  <si>
    <t>谷城县</t>
  </si>
  <si>
    <t>2023年湖北襄阳谷城县公开选聘城区初中教师29名公告</t>
  </si>
  <si>
    <t>《教育综合知识》、《学科专业知识》</t>
  </si>
  <si>
    <r>
      <rPr>
        <u/>
        <sz val="10"/>
        <color rgb="FF267EF0"/>
        <rFont val="Microsoft YaHei"/>
        <charset val="134"/>
      </rPr>
      <t>https://www.hteacher.net/jiaoshi/20230727/440817.html</t>
    </r>
  </si>
  <si>
    <t>咸宁</t>
  </si>
  <si>
    <t>咸宁市直</t>
  </si>
  <si>
    <t>7月26日-8月3日</t>
  </si>
  <si>
    <t>孝感</t>
  </si>
  <si>
    <t>黄石</t>
  </si>
  <si>
    <t>黄石市直</t>
  </si>
  <si>
    <t>幼儿专业知识+综合知识</t>
  </si>
  <si>
    <t>襄阳</t>
  </si>
  <si>
    <t>《教育综合知识》+《学科专业知识》</t>
  </si>
  <si>
    <t>2023年湖北咸宁咸安区招聘劳务派遣教师176名公告</t>
  </si>
  <si>
    <t>7月31日-8月8日</t>
  </si>
  <si>
    <r>
      <rPr>
        <u/>
        <sz val="10"/>
        <color rgb="FF267EF0"/>
        <rFont val="Microsoft YaHei"/>
        <charset val="134"/>
      </rPr>
      <t>https://www.hteacher.net/jiaoshi/20230728/441277.html</t>
    </r>
  </si>
  <si>
    <t>通山县</t>
  </si>
  <si>
    <t>2023年湖北咸宁市通山县中小学教师补员招聘144名公告</t>
  </si>
  <si>
    <t>《职业能力倾向测试》和《综合应用能力》</t>
  </si>
  <si>
    <r>
      <rPr>
        <u/>
        <sz val="10"/>
        <color rgb="FF267EF0"/>
        <rFont val="Microsoft YaHei"/>
        <charset val="134"/>
      </rPr>
      <t>https://www.hteacher.net/jiaoshi/20230730/441363.html</t>
    </r>
  </si>
  <si>
    <t>2023年湖北咸宁市咸安区面向社会公开招聘中学及幼儿园教师91名公告</t>
  </si>
  <si>
    <t>7月30日-8月5日</t>
  </si>
  <si>
    <r>
      <rPr>
        <u/>
        <sz val="10"/>
        <color rgb="FF267EF0"/>
        <rFont val="Microsoft YaHei"/>
        <charset val="134"/>
      </rPr>
      <t>https://www.hteacher.net/jiaoshi/20230731/441367.html</t>
    </r>
  </si>
  <si>
    <t>恩施</t>
  </si>
  <si>
    <t>鹤峰县</t>
  </si>
  <si>
    <t>2023年湖北恩施鹤峰县教育系统公开选调工作人员15名公告</t>
  </si>
  <si>
    <t>8月3日-4日</t>
  </si>
  <si>
    <t>公基+专业</t>
  </si>
  <si>
    <r>
      <rPr>
        <u/>
        <sz val="10"/>
        <color rgb="FF267EF0"/>
        <rFont val="Microsoft YaHei"/>
        <charset val="134"/>
      </rPr>
      <t>https://www.hteacher.net/jiaoshi/20230731/441515.html</t>
    </r>
  </si>
  <si>
    <t>随州</t>
  </si>
  <si>
    <t>随县</t>
  </si>
  <si>
    <t>2023年湖北随州市随县县直学校公开选调教师35名公告</t>
  </si>
  <si>
    <t>当前时事、教育教学理论、政策法规等</t>
  </si>
  <si>
    <r>
      <rPr>
        <u/>
        <sz val="10"/>
        <color rgb="FF267EF0"/>
        <rFont val="Microsoft YaHei"/>
        <charset val="134"/>
      </rPr>
      <t>https://www.hteacher.net/jiaoshi/20230802/442134.html</t>
    </r>
  </si>
  <si>
    <t>建始县</t>
  </si>
  <si>
    <t>2023年湖北恩施建始县直属、业州镇、长梁镇部分学校选聘教师40名公告</t>
  </si>
  <si>
    <t>时事政治、教育法规政策、报考岗位的专业知识</t>
  </si>
  <si>
    <r>
      <rPr>
        <u/>
        <sz val="10"/>
        <color rgb="FF267EF0"/>
        <rFont val="Microsoft YaHei"/>
        <charset val="134"/>
      </rPr>
      <t>https://www.hteacher.net/jiaoshi/20230802/442195.html</t>
    </r>
  </si>
  <si>
    <t>2023年湖北随州高新区中心学校专项公开招聘教师48名公告</t>
  </si>
  <si>
    <t>8月3日-12日</t>
  </si>
  <si>
    <r>
      <rPr>
        <u/>
        <sz val="10"/>
        <color rgb="FF267EF0"/>
        <rFont val="Microsoft YaHei"/>
        <charset val="134"/>
      </rPr>
      <t>https://www.hteacher.net/jiaoshi/20230802/442223.html</t>
    </r>
  </si>
  <si>
    <t>武汉</t>
  </si>
  <si>
    <t>汉阳区</t>
  </si>
  <si>
    <t>2023年湖北武汉市汉阳区教育局公开招聘中小学合同制教师248名公告</t>
  </si>
  <si>
    <t>8月3日-7日</t>
  </si>
  <si>
    <t>职测+教综</t>
  </si>
  <si>
    <r>
      <rPr>
        <u/>
        <sz val="10"/>
        <color rgb="FF267EF0"/>
        <rFont val="Microsoft YaHei"/>
        <charset val="134"/>
      </rPr>
      <t>https://www.hteacher.net/jiaoshi/20230803/442258.html</t>
    </r>
  </si>
  <si>
    <t>2023年湖北咸宁市赤壁市农村教师进城选调工作60名公告</t>
  </si>
  <si>
    <t>8月9日前</t>
  </si>
  <si>
    <r>
      <rPr>
        <u/>
        <sz val="10"/>
        <color rgb="FF267EF0"/>
        <rFont val="Microsoft YaHei"/>
        <charset val="134"/>
      </rPr>
      <t>https://www.hteacher.net/jiaoshi/20230803/442461.html</t>
    </r>
  </si>
  <si>
    <t>荆州</t>
  </si>
  <si>
    <t>2023年湖北荆州市公安县城区教学单位公开选调教师35名公告</t>
  </si>
  <si>
    <t>8月5日-7日</t>
  </si>
  <si>
    <t>教育综合知识+学科知识</t>
  </si>
  <si>
    <r>
      <rPr>
        <u/>
        <sz val="10"/>
        <color rgb="FF267EF0"/>
        <rFont val="Microsoft YaHei"/>
        <charset val="134"/>
      </rPr>
      <t>https://www.hteacher.net/jiaoshi/20230803/442670.html</t>
    </r>
  </si>
  <si>
    <t>2023年湖北武汉东西湖区面向社会公开招聘公办幼儿园教师248名公告</t>
  </si>
  <si>
    <t>8月6日-9日</t>
  </si>
  <si>
    <t>专业理论知识</t>
  </si>
  <si>
    <r>
      <rPr>
        <u/>
        <sz val="10"/>
        <color rgb="FF267EF0"/>
        <rFont val="Microsoft YaHei"/>
        <charset val="134"/>
      </rPr>
      <t>https://www.hteacher.net/jiaoshi/20230804/442863.html</t>
    </r>
  </si>
  <si>
    <t>黄冈</t>
  </si>
  <si>
    <t>2023年湖北黄冈蕲春县城区学校公开选调教师150名公告</t>
  </si>
  <si>
    <t>8月7日前</t>
  </si>
  <si>
    <t>教综+学科</t>
  </si>
  <si>
    <r>
      <rPr>
        <u/>
        <sz val="10"/>
        <color rgb="FF267EF0"/>
        <rFont val="Microsoft YaHei"/>
        <charset val="134"/>
      </rPr>
      <t>https://www.hteacher.net/jiaoshi/20230806/442992.html</t>
    </r>
  </si>
  <si>
    <t>利川市</t>
  </si>
  <si>
    <t>2023年湖北恩施利川市城区学校遴选教师、研培中心遴选教研员79名公告</t>
  </si>
  <si>
    <r>
      <rPr>
        <u/>
        <sz val="10"/>
        <color rgb="FF267EF0"/>
        <rFont val="Microsoft YaHei"/>
        <charset val="134"/>
      </rPr>
      <t>https://www.hteacher.net/jiaoshi/20230807/443120.html</t>
    </r>
  </si>
  <si>
    <t>宜昌</t>
  </si>
  <si>
    <t>市直</t>
  </si>
  <si>
    <t>2023年湖北宜昌市事业单位面向应届毕业生招聘工作人员公告【教师岗23名】</t>
  </si>
  <si>
    <t>8月8日-16日</t>
  </si>
  <si>
    <r>
      <rPr>
        <u/>
        <sz val="10"/>
        <color rgb="FF267EF0"/>
        <rFont val="Microsoft YaHei"/>
        <charset val="134"/>
      </rPr>
      <t>https://www.hteacher.net/jiaoshi/20230807/443131.html</t>
    </r>
  </si>
  <si>
    <t>2023年湖北恩施咸丰县县直教育单位和城区学校选调教师41名公告</t>
  </si>
  <si>
    <t>教育教学相关知识及任教学科专业知识</t>
  </si>
  <si>
    <r>
      <rPr>
        <u/>
        <sz val="10"/>
        <color rgb="FF267EF0"/>
        <rFont val="Microsoft YaHei"/>
        <charset val="134"/>
      </rPr>
      <t>https://www.hteacher.net/jiaoshi/20230807/443263.html</t>
    </r>
  </si>
  <si>
    <t>荆门</t>
  </si>
  <si>
    <t>2023年湖北荆门钟祥市公开选聘南湖学校教师10名公告</t>
  </si>
  <si>
    <t>教综+时政</t>
  </si>
  <si>
    <r>
      <rPr>
        <u/>
        <sz val="10"/>
        <color rgb="FF267EF0"/>
        <rFont val="Microsoft YaHei"/>
        <charset val="134"/>
      </rPr>
      <t>https://www.hteacher.net/jiaoshi/20230807/443314.html</t>
    </r>
  </si>
  <si>
    <t>鄂州</t>
  </si>
  <si>
    <t>葛店经开区</t>
  </si>
  <si>
    <t>2023年湖北鄂州市葛店经开区面向社会招聘合同制教师招聘121名</t>
  </si>
  <si>
    <t>8月10日-16日</t>
  </si>
  <si>
    <r>
      <rPr>
        <u/>
        <sz val="10"/>
        <color rgb="FF267EF0"/>
        <rFont val="Microsoft YaHei"/>
        <charset val="134"/>
      </rPr>
      <t>https://www.hteacher.net/jiaoshi/20230810/444303.html</t>
    </r>
  </si>
  <si>
    <t>2023年湖北武汉市黄陂区教育局招聘“劳务派遣”教师40名公告</t>
  </si>
  <si>
    <t>8月11日-15日</t>
  </si>
  <si>
    <r>
      <rPr>
        <u/>
        <sz val="10"/>
        <color rgb="FF267EF0"/>
        <rFont val="Microsoft YaHei"/>
        <charset val="134"/>
      </rPr>
      <t>https://www.hteacher.net/jiaoshi/20230810/444531.html</t>
    </r>
  </si>
  <si>
    <t>铁山区</t>
  </si>
  <si>
    <t>2023年湖北黄石经济技术开发区·铁山区劳务派遣教师招聘15名公告</t>
  </si>
  <si>
    <t>8月18日前</t>
  </si>
  <si>
    <r>
      <rPr>
        <u/>
        <sz val="10"/>
        <color rgb="FF267EF0"/>
        <rFont val="Microsoft YaHei"/>
        <charset val="134"/>
      </rPr>
      <t>https://www.hteacher.net/jiaoshi/20230813/445126.html</t>
    </r>
  </si>
  <si>
    <t>2023年湖北恩施建始县县部分学校第二次公开选聘教师27名公告</t>
  </si>
  <si>
    <r>
      <rPr>
        <u/>
        <sz val="10"/>
        <color rgb="FF267EF0"/>
        <rFont val="Microsoft YaHei"/>
        <charset val="134"/>
      </rPr>
      <t>https://www.hteacher.net/jiaoshi/20230814/445284.html</t>
    </r>
  </si>
  <si>
    <t>2023年湖北孝感应城市选调乡镇义务教育学校公办教师36名进城任教公告</t>
  </si>
  <si>
    <t>8月16日前</t>
  </si>
  <si>
    <r>
      <rPr>
        <u/>
        <sz val="10"/>
        <color rgb="FF267EF0"/>
        <rFont val="Microsoft YaHei"/>
        <charset val="134"/>
      </rPr>
      <t>https://www.hteacher.net/jiaoshi/20230814/445333.html</t>
    </r>
  </si>
  <si>
    <t>2023年湖北恩施市城区学校教师选聘232名公告</t>
  </si>
  <si>
    <t>8月15日前</t>
  </si>
  <si>
    <t>综合素质和教育教学相关知识</t>
  </si>
  <si>
    <r>
      <rPr>
        <u/>
        <sz val="10"/>
        <color rgb="FF267EF0"/>
        <rFont val="Microsoft YaHei"/>
        <charset val="134"/>
      </rPr>
      <t>https://www.hteacher.net/jiaoshi/20230814/445376.html</t>
    </r>
  </si>
  <si>
    <t>2023年湖北咸宁通山县城区义务教育学校教师补员遴选130名公告</t>
  </si>
  <si>
    <t>8月15日-16日</t>
  </si>
  <si>
    <r>
      <rPr>
        <u/>
        <sz val="10"/>
        <color rgb="FF267EF0"/>
        <rFont val="Microsoft YaHei"/>
        <charset val="134"/>
      </rPr>
      <t>https://www.hteacher.net/jiaoshi/20230814/445384.html</t>
    </r>
  </si>
  <si>
    <t>2023年秋季湖北黄石阳新县城区缺编学校选聘教师180名公告</t>
  </si>
  <si>
    <t>8月19日-22日</t>
  </si>
  <si>
    <r>
      <rPr>
        <u/>
        <sz val="10"/>
        <color rgb="FF267EF0"/>
        <rFont val="Microsoft YaHei"/>
        <charset val="134"/>
      </rPr>
      <t>https://www.hteacher.net/jiaoshi/20230815/445724.html</t>
    </r>
  </si>
  <si>
    <t>2023年湖北黄石阳新县事业单位公开招聘教师28名公告</t>
  </si>
  <si>
    <t>8月28日-31日</t>
  </si>
  <si>
    <r>
      <rPr>
        <u/>
        <sz val="10"/>
        <color rgb="FF267EF0"/>
        <rFont val="Microsoft YaHei"/>
        <charset val="134"/>
      </rPr>
      <t>https://www.hteacher.net/jiaoshi/20230816/445871.html</t>
    </r>
  </si>
  <si>
    <t>2023年湖北咸宁通城县城区中学从义务教育学校公开选聘教师50名公告</t>
  </si>
  <si>
    <t>8月19日-20日</t>
  </si>
  <si>
    <r>
      <rPr>
        <u/>
        <sz val="10"/>
        <color rgb="FF267EF0"/>
        <rFont val="Microsoft YaHei"/>
        <charset val="134"/>
      </rPr>
      <t>https://www.hteacher.net/jiaoshi/20230818/446444.html</t>
    </r>
  </si>
  <si>
    <t>2023年湖北随州市曾都区编外教师招聘公告汇总【464名】</t>
  </si>
  <si>
    <t>8月17日-22日</t>
  </si>
  <si>
    <r>
      <rPr>
        <u/>
        <sz val="10"/>
        <color rgb="FF267EF0"/>
        <rFont val="Microsoft YaHei"/>
        <charset val="134"/>
      </rPr>
      <t>https://www.hteacher.net/jiaoshi/20230818/446615.html</t>
    </r>
  </si>
  <si>
    <t>2023年秋季湖北黄石大冶市城区义务教育缺编学校选聘教师40名公告</t>
  </si>
  <si>
    <r>
      <rPr>
        <u/>
        <sz val="10"/>
        <color rgb="FF267EF0"/>
        <rFont val="Microsoft YaHei"/>
        <charset val="134"/>
      </rPr>
      <t>https://www.hteacher.net/jiaoshi/20230818/446655.html</t>
    </r>
  </si>
  <si>
    <t>十堰</t>
  </si>
  <si>
    <t>郧西县</t>
  </si>
  <si>
    <t>2023年湖北十堰郧西县“县管校聘”急需紧缺学科教师遴选(第二批)78名公</t>
  </si>
  <si>
    <r>
      <rPr>
        <u/>
        <sz val="10"/>
        <color rgb="FF267EF0"/>
        <rFont val="Microsoft YaHei"/>
        <charset val="134"/>
      </rPr>
      <t>https://www.hteacher.net/jiaoshi/20230821/446752.html</t>
    </r>
  </si>
  <si>
    <t>华容区</t>
  </si>
  <si>
    <t>2023年湖北鄂州市华容区段店镇公办幼儿园幼师招聘7名公告</t>
  </si>
  <si>
    <t>8月22日-25日</t>
  </si>
  <si>
    <r>
      <rPr>
        <u/>
        <sz val="10"/>
        <color rgb="FF267EF0"/>
        <rFont val="Microsoft YaHei"/>
        <charset val="134"/>
      </rPr>
      <t>https://www.hteacher.net/jiaoshi/20230822/447191.html</t>
    </r>
  </si>
  <si>
    <t>东津新区</t>
  </si>
  <si>
    <t>2023年湖北襄阳东津新区（经开区）社会化聘用中小幼教师146名公告</t>
  </si>
  <si>
    <t>8月11日-17日</t>
  </si>
  <si>
    <t>自行考察</t>
  </si>
  <si>
    <r>
      <rPr>
        <u/>
        <sz val="10"/>
        <color rgb="FF267EF0"/>
        <rFont val="Microsoft YaHei"/>
        <charset val="134"/>
      </rPr>
      <t>https://www.hteacher.net/jiaoshi/20230811/445056.html</t>
    </r>
  </si>
  <si>
    <t>时事政治、教育法规政策、报考岗位的专业知识等</t>
  </si>
  <si>
    <t>8月16日16点前</t>
  </si>
  <si>
    <t>时事政治、教材教法、教育学、心理学、教育政策法规等</t>
  </si>
  <si>
    <t>8月15日17点前</t>
  </si>
  <si>
    <t>教育学、教育心理学专业知识和教育法律法规、教师职业道德、教育常识等</t>
  </si>
  <si>
    <t>2023年湖北襄阳枣阳市签约研究生为高中教师50名公告</t>
  </si>
  <si>
    <t>3月16日-18日</t>
  </si>
  <si>
    <r>
      <rPr>
        <u/>
        <sz val="10"/>
        <color rgb="FF267EF0"/>
        <rFont val="Microsoft YaHei"/>
        <charset val="134"/>
      </rPr>
      <t>https://www.hteacher.net/jiaoshi/20230815/445734.html</t>
    </r>
  </si>
  <si>
    <t>教育学、教育心理学、教师职业道德、教育政策法规、教育教学基本素质与能力等</t>
  </si>
  <si>
    <t>2023年湖北十堰郧西县“县管校聘”急需紧缺学科教师遴选(第二批)78名公告</t>
  </si>
  <si>
    <t>教育学教育心理学、基础教育理论和学前教育知识</t>
  </si>
  <si>
    <t>2023湖北恩施利川市才聚荆楚·智汇恩施第二次招聘事业单位教师16名公告</t>
  </si>
  <si>
    <t>9月8日前</t>
  </si>
  <si>
    <r>
      <rPr>
        <u/>
        <sz val="10"/>
        <color rgb="FF267EF0"/>
        <rFont val="Microsoft YaHei"/>
        <charset val="134"/>
      </rPr>
      <t>https://www.hteacher.net/jiaoshi/20230831/449474.html</t>
    </r>
  </si>
  <si>
    <t>2023年湖北襄阳市第三中学等七所学校公开招聘教师13名公告</t>
  </si>
  <si>
    <t>9月4日-8日</t>
  </si>
  <si>
    <r>
      <rPr>
        <u/>
        <sz val="10"/>
        <color rgb="FF267EF0"/>
        <rFont val="Microsoft YaHei"/>
        <charset val="134"/>
      </rPr>
      <t>https://www.hteacher.net/jiaoshi/20230831/449501.html</t>
    </r>
  </si>
  <si>
    <t>2023年湖北荆州市沙市区引进优秀教师30名公告</t>
  </si>
  <si>
    <t>9月12日-13日</t>
  </si>
  <si>
    <t>相关的时事政治理论、法律法规（含教育法律法规）、教材教法、教育学、心理学</t>
  </si>
  <si>
    <r>
      <rPr>
        <u/>
        <sz val="10"/>
        <color rgb="FF267EF0"/>
        <rFont val="Microsoft YaHei"/>
        <charset val="134"/>
      </rPr>
      <t>https://www.hteacher.net/jiaoshi/20230904/449901.html</t>
    </r>
  </si>
  <si>
    <t>2023年湖北宜昌当阳市教育局所属事业单位专项招聘教师12名公告</t>
  </si>
  <si>
    <t>9月9日-19日</t>
  </si>
  <si>
    <r>
      <rPr>
        <u/>
        <sz val="10"/>
        <color rgb="FF267EF0"/>
        <rFont val="Microsoft YaHei"/>
        <charset val="134"/>
      </rPr>
      <t>https://www.hteacher.net/jiaoshi/20230910/451290.html</t>
    </r>
  </si>
  <si>
    <t>2023年湖北武汉市面向优秀退役军人专项招聘教师7名公告</t>
  </si>
  <si>
    <t>9月23日-28日</t>
  </si>
  <si>
    <t>综合知识测试</t>
  </si>
  <si>
    <r>
      <rPr>
        <u/>
        <sz val="10"/>
        <color rgb="FF267EF0"/>
        <rFont val="Microsoft YaHei"/>
        <charset val="134"/>
      </rPr>
      <t>https://www.hteacher.net/jiaoshi/20230922/454465.html</t>
    </r>
  </si>
  <si>
    <t>2023年广东省广州市教育系统“优才计划”校园招聘教师123名公告</t>
  </si>
  <si>
    <t>10月23日-27日</t>
  </si>
  <si>
    <t>行政职业能力测验、教育学、心理学等</t>
  </si>
  <si>
    <r>
      <rPr>
        <u/>
        <sz val="10"/>
        <color rgb="FF267EF0"/>
        <rFont val="Microsoft YaHei"/>
        <charset val="134"/>
      </rPr>
      <t>https://www.hteacher.net/jiaoshi/20230924/454601.html</t>
    </r>
  </si>
  <si>
    <t>随州市</t>
  </si>
  <si>
    <t>2020年湖北随州市市直高中学校公开招聘14名教师公告</t>
  </si>
  <si>
    <r>
      <rPr>
        <u/>
        <sz val="10"/>
        <color rgb="FF267EF0"/>
        <rFont val="Microsoft YaHei"/>
        <charset val="134"/>
      </rPr>
      <t>https://www.hteacher.net/jiaoshi/20230926/455356.html</t>
    </r>
  </si>
  <si>
    <t>2023年湖北十堰张湾区面向全省优秀退役军人招聘小学教师3名公告</t>
  </si>
  <si>
    <r>
      <rPr>
        <u/>
        <sz val="10"/>
        <color rgb="FF267EF0"/>
        <rFont val="Microsoft YaHei"/>
        <charset val="134"/>
      </rPr>
      <t>https://www.hteacher.net/jiaoshi/20230927/455698.html</t>
    </r>
  </si>
  <si>
    <t>2023年秋季湖北黄石市教育局校园招聘教师10名公告</t>
  </si>
  <si>
    <r>
      <rPr>
        <u/>
        <sz val="10"/>
        <color rgb="FF267EF0"/>
        <rFont val="Microsoft YaHei"/>
        <charset val="134"/>
      </rPr>
      <t>https://www.hteacher.net/jiaoshi/20230928/455981.html</t>
    </r>
  </si>
  <si>
    <t>2023年湖北孝感市华师一附中福星学校招聘各科教师36名公告</t>
  </si>
  <si>
    <r>
      <rPr>
        <u/>
        <sz val="10"/>
        <color rgb="FF267EF0"/>
        <rFont val="Microsoft YaHei"/>
        <charset val="134"/>
      </rPr>
      <t>https://www.hteacher.net/jiaoshi/20231005/456080.html</t>
    </r>
  </si>
  <si>
    <t>2024年湖北武汉华中师大一附中第一批教师招聘26名公告</t>
  </si>
  <si>
    <r>
      <rPr>
        <u/>
        <sz val="10"/>
        <color rgb="FF267EF0"/>
        <rFont val="Microsoft YaHei"/>
        <charset val="134"/>
      </rPr>
      <t>https://www.hteacher.net/jiaoshi/20231005/456081.html</t>
    </r>
  </si>
  <si>
    <t>2023年湖北孝感安陆市事业单位人才引进教师招聘10名公告</t>
  </si>
  <si>
    <r>
      <rPr>
        <u/>
        <sz val="10"/>
        <color rgb="FF267EF0"/>
        <rFont val="Microsoft YaHei"/>
        <charset val="134"/>
      </rPr>
      <t>https://www.hteacher.net/jiaoshi/20231007/456181.html</t>
    </r>
  </si>
  <si>
    <t>2023年湖北荆门市教育局专项招聘教师79名公告</t>
  </si>
  <si>
    <r>
      <rPr>
        <u/>
        <sz val="10"/>
        <color rgb="FF267EF0"/>
        <rFont val="Microsoft YaHei"/>
        <charset val="134"/>
      </rPr>
      <t>https://www.hteacher.net/jiaoshi/20231007/456218.html</t>
    </r>
  </si>
  <si>
    <t>2023年湖北襄阳四中招聘教师22名公告</t>
  </si>
  <si>
    <t>10月13日-14日</t>
  </si>
  <si>
    <r>
      <rPr>
        <u/>
        <sz val="10"/>
        <color rgb="FF267EF0"/>
        <rFont val="Microsoft YaHei"/>
        <charset val="134"/>
      </rPr>
      <t>https://www.hteacher.net/jiaoshi/20231010/457130.html</t>
    </r>
  </si>
  <si>
    <t>2023年秋季湖北襄阳市第五中学教师招聘26名公告</t>
  </si>
  <si>
    <r>
      <rPr>
        <u/>
        <sz val="10"/>
        <color rgb="FF267EF0"/>
        <rFont val="Microsoft YaHei"/>
        <charset val="134"/>
      </rPr>
      <t>https://www.hteacher.net/jiaoshi/20231016/458489.html</t>
    </r>
  </si>
  <si>
    <t>2024年广东深圳福田区区属学校面向武汉应届毕业生教师招聘196名公告</t>
  </si>
  <si>
    <t>10月18日-25日</t>
  </si>
  <si>
    <t>https://www.hteacher.net/jiaoshi/20231020/459942.html</t>
  </si>
  <si>
    <t>2023年湖北武汉市新洲区招聘编外聘用教师和保育员350名公告</t>
  </si>
  <si>
    <t>11月8日-11日</t>
  </si>
  <si>
    <t>《教育综合知识》和《职业能力倾向测试》</t>
  </si>
  <si>
    <r>
      <rPr>
        <u/>
        <sz val="10"/>
        <color rgb="FF267EF0"/>
        <rFont val="Microsoft YaHei"/>
        <charset val="134"/>
      </rPr>
      <t>https://www.hteacher.net/jiaoshi/20231020/460172.html</t>
    </r>
  </si>
  <si>
    <t>2023年湖北恩施巴东一中招聘2024届公费师范生19名公告</t>
  </si>
  <si>
    <r>
      <rPr>
        <u/>
        <sz val="10"/>
        <color rgb="FF267EF0"/>
        <rFont val="Microsoft YaHei"/>
        <charset val="134"/>
      </rPr>
      <t>https://www.hteacher.net/jiaoshi/20231023/460378.html</t>
    </r>
  </si>
  <si>
    <t>2024年湖北十堰市车城高级中学教师招聘20名公告</t>
  </si>
  <si>
    <r>
      <rPr>
        <u/>
        <sz val="10"/>
        <color rgb="FF267EF0"/>
        <rFont val="Microsoft YaHei"/>
        <charset val="134"/>
      </rPr>
      <t>https://www.hteacher.net/jiaoshi/20231023/460436.html</t>
    </r>
  </si>
  <si>
    <t>2023年广东广州荔湾区教育系统面向武汉校园招聘教师“扬帆计划”45名</t>
  </si>
  <si>
    <t>11月2日-8日</t>
  </si>
  <si>
    <r>
      <rPr>
        <u/>
        <sz val="10"/>
        <color rgb="FF267EF0"/>
        <rFont val="Microsoft YaHei"/>
        <charset val="134"/>
      </rPr>
      <t>https://www.hteacher.net/jiaoshi/20231023/460571.html</t>
    </r>
  </si>
  <si>
    <t>2023年广东省惠州市教育局赴武汉高校招聘市直学校教师50名公告</t>
  </si>
  <si>
    <t>10月20日-26日</t>
  </si>
  <si>
    <t>教育综合能力</t>
  </si>
  <si>
    <r>
      <rPr>
        <u/>
        <sz val="10"/>
        <color rgb="FF267EF0"/>
        <rFont val="Microsoft YaHei"/>
        <charset val="134"/>
      </rPr>
      <t>https://www.hteacher.net/jiaoshi/20231023/460572.html</t>
    </r>
  </si>
  <si>
    <t>2023年湖北襄阳谷城县公开招聘高中（中职）急需紧缺学科教师105名公告</t>
  </si>
  <si>
    <r>
      <rPr>
        <u/>
        <sz val="10"/>
        <color rgb="FF267EF0"/>
        <rFont val="Microsoft YaHei"/>
        <charset val="134"/>
      </rPr>
      <t>https://www.hteacher.net/jiaoshi/20231023/460592.html</t>
    </r>
  </si>
  <si>
    <t>2023年湖北黄冈浠水县第二批公开招聘高中（中职）专任教师15名公告</t>
  </si>
  <si>
    <t>10月30日-11月9日</t>
  </si>
  <si>
    <t>《综合基础知识》、《专业知识》</t>
  </si>
  <si>
    <r>
      <rPr>
        <u/>
        <sz val="10"/>
        <color rgb="FF267EF0"/>
        <rFont val="Microsoft YaHei"/>
        <charset val="134"/>
      </rPr>
      <t>https://www.hteacher.net/jiaoshi/20231027/461462.html</t>
    </r>
  </si>
  <si>
    <t>2023年湖北省面向退役军人专项招聘教师</t>
  </si>
  <si>
    <t>公共基础知识</t>
  </si>
  <si>
    <r>
      <rPr>
        <u/>
        <sz val="10"/>
        <color rgb="FF267EF0"/>
        <rFont val="Microsoft YaHei"/>
        <charset val="134"/>
      </rPr>
      <t>https://www.hteacher.net/jiaoshi/20230927/455808.html</t>
    </r>
  </si>
  <si>
    <t>2023年湖北武汉大学附属中小学非事业编教师招聘43名公告</t>
  </si>
  <si>
    <t>不详</t>
  </si>
  <si>
    <r>
      <rPr>
        <u/>
        <sz val="10"/>
        <color rgb="FF267EF0"/>
        <rFont val="Microsoft YaHei"/>
        <charset val="134"/>
      </rPr>
      <t>https://www.hteacher.net/jiaoshi/20231103/462771.html</t>
    </r>
  </si>
  <si>
    <t>江陵县</t>
  </si>
  <si>
    <t>2023年湖北荆州市江陵县事业单位统一公开招聘教师5名公告(第二批）</t>
  </si>
  <si>
    <t>11月6日-11月11日</t>
  </si>
  <si>
    <r>
      <rPr>
        <u/>
        <sz val="10"/>
        <color rgb="FF267EF0"/>
        <rFont val="Microsoft YaHei"/>
        <charset val="134"/>
      </rPr>
      <t>https://www.hteacher.net/jiaoshi/20231103/462793.html</t>
    </r>
  </si>
  <si>
    <t>监利市</t>
  </si>
  <si>
    <t>2023年湖北荆州市监利市事业单位统一公开招聘教师15名公告(第二批）</t>
  </si>
  <si>
    <r>
      <rPr>
        <u/>
        <sz val="10"/>
        <color rgb="FF267EF0"/>
        <rFont val="Microsoft YaHei"/>
        <charset val="134"/>
      </rPr>
      <t>https://www.hteacher.net/jiaoshi/20231103/462794.html</t>
    </r>
  </si>
  <si>
    <t>石首市</t>
  </si>
  <si>
    <t>2023年湖北荆州市石首市事业单位统一公开招聘教师2名公告(第二批）</t>
  </si>
  <si>
    <r>
      <rPr>
        <u/>
        <sz val="10"/>
        <color rgb="FF267EF0"/>
        <rFont val="Microsoft YaHei"/>
        <charset val="134"/>
      </rPr>
      <t>https://www.hteacher.net/jiaoshi/20231103/462823.html</t>
    </r>
  </si>
  <si>
    <t>2023年湖北襄阳谷城中等职业教育中心学校（县二中）教师招聘31名公告</t>
  </si>
  <si>
    <r>
      <rPr>
        <u/>
        <sz val="10"/>
        <color rgb="FF267EF0"/>
        <rFont val="Microsoft YaHei"/>
        <charset val="134"/>
      </rPr>
      <t>https://www.hteacher.net/jiaoshi/20231103/462796.html</t>
    </r>
  </si>
  <si>
    <t>2024年湖北襄阳市第五中学紧缺高层次人才预招聘26名公告</t>
  </si>
  <si>
    <r>
      <rPr>
        <u/>
        <sz val="10"/>
        <color rgb="FF267EF0"/>
        <rFont val="Microsoft YaHei"/>
        <charset val="134"/>
      </rPr>
      <t>https://www.hteacher.net/jiaoshi/20231103/462797.html</t>
    </r>
  </si>
  <si>
    <t>2024年湖北武汉市教育系统赴省外部分地区专项招聘教师391名公告</t>
  </si>
  <si>
    <r>
      <rPr>
        <u/>
        <sz val="10"/>
        <color rgb="FF267EF0"/>
        <rFont val="Microsoft YaHei"/>
        <charset val="134"/>
      </rPr>
      <t>https://www.hteacher.net/jiaoshi/20231106/462938.html</t>
    </r>
  </si>
  <si>
    <t>2024年湖北省荆州中学教师招聘14名公告</t>
  </si>
  <si>
    <r>
      <rPr>
        <u/>
        <sz val="10"/>
        <color rgb="FF267EF0"/>
        <rFont val="Microsoft YaHei"/>
        <charset val="134"/>
      </rPr>
      <t>https://www.hteacher.net/jiaoshi/20231107/463142.html</t>
    </r>
  </si>
  <si>
    <t>2023年秋季湖北黄石大冶市高中学校高学历、高层次人才招聘教师27名公</t>
  </si>
  <si>
    <t>11月8日-11月16日</t>
  </si>
  <si>
    <r>
      <rPr>
        <u/>
        <sz val="10"/>
        <color rgb="FF267EF0"/>
        <rFont val="Microsoft YaHei"/>
        <charset val="134"/>
      </rPr>
      <t>https://www.hteacher.net/jiaoshi/20231108/463486.html</t>
    </r>
  </si>
  <si>
    <t>樊城区</t>
  </si>
  <si>
    <t>2023年湖北襄阳市樊城区定向招聘教师50名公告</t>
  </si>
  <si>
    <t>11月13日-11月17日</t>
  </si>
  <si>
    <r>
      <rPr>
        <u/>
        <sz val="10"/>
        <color rgb="FF267EF0"/>
        <rFont val="Microsoft YaHei"/>
        <charset val="134"/>
      </rPr>
      <t>https://www.hteacher.net/jiaoshi/20231111/464158.html</t>
    </r>
  </si>
  <si>
    <t>孝昌县</t>
  </si>
  <si>
    <t>2023年下半年湖北孝感市孝昌县事业单位公开招聘教师50名公告</t>
  </si>
  <si>
    <t>11月20日-25日</t>
  </si>
  <si>
    <r>
      <rPr>
        <u/>
        <sz val="10"/>
        <color rgb="FF267EF0"/>
        <rFont val="Microsoft YaHei"/>
        <charset val="134"/>
      </rPr>
      <t>https://www.hteacher.net/jiaoshi/20231113/464270.html</t>
    </r>
  </si>
  <si>
    <t>2024年湖北武汉藏龙高级中学教师招聘65名公告</t>
  </si>
  <si>
    <t>12月28日前</t>
  </si>
  <si>
    <r>
      <rPr>
        <u/>
        <sz val="10"/>
        <color rgb="FF267EF0"/>
        <rFont val="Microsoft YaHei"/>
        <charset val="134"/>
      </rPr>
      <t>https://www.hteacher.net/jiaoshi/20231113/464403.html</t>
    </r>
  </si>
  <si>
    <t>2024年湖北荆门钟祥一中教师招聘9名公告</t>
  </si>
  <si>
    <r>
      <rPr>
        <u/>
        <sz val="10"/>
        <color rgb="FF267EF0"/>
        <rFont val="Microsoft YaHei"/>
        <charset val="134"/>
      </rPr>
      <t>https://www.hteacher.net/jiaoshi/20231115/464598.html</t>
    </r>
  </si>
  <si>
    <t>2024年教育部直属事业单位面向应届毕业生公开招聘工作人员180名公告</t>
  </si>
  <si>
    <t>11月26日前</t>
  </si>
  <si>
    <t>12月6日、7日</t>
  </si>
  <si>
    <t>职测和专业</t>
  </si>
  <si>
    <r>
      <rPr>
        <u/>
        <sz val="10"/>
        <color rgb="FF267EF0"/>
        <rFont val="Microsoft YaHei"/>
        <charset val="134"/>
      </rPr>
      <t>https://www.hteacher.net/jiaoshi/20231115/464601.html</t>
    </r>
  </si>
  <si>
    <t>2023年湖北荆州经开区专项招聘优秀教师11名公告</t>
  </si>
  <si>
    <t>11月16日-21日</t>
  </si>
  <si>
    <t>教师素质与技能、专业知识</t>
  </si>
  <si>
    <r>
      <rPr>
        <u/>
        <sz val="10"/>
        <color rgb="FF267EF0"/>
        <rFont val="Microsoft YaHei"/>
        <charset val="134"/>
      </rPr>
      <t>https://www.hteacher.net/jiaoshi/20231116/464827.html</t>
    </r>
  </si>
  <si>
    <t>远安县</t>
  </si>
  <si>
    <t>2024年湖北宜昌远安县第一高级中学招聘教师9名公告</t>
  </si>
  <si>
    <r>
      <rPr>
        <u/>
        <sz val="10"/>
        <color rgb="FF267EF0"/>
        <rFont val="Microsoft YaHei"/>
        <charset val="134"/>
      </rPr>
      <t>https://www.hteacher.net/jiaoshi/20231116/464828.html</t>
    </r>
  </si>
  <si>
    <t>2023年湖北随州随县县直学校校园专项招聘教师43名公告</t>
  </si>
  <si>
    <r>
      <rPr>
        <u/>
        <sz val="10"/>
        <color rgb="FF267EF0"/>
        <rFont val="Microsoft YaHei"/>
        <charset val="134"/>
      </rPr>
      <t>https://www.hteacher.net/jiaoshi/20231120/465294.html</t>
    </r>
  </si>
  <si>
    <t>2023年湖北襄阳三中招聘合同制教师33名公告</t>
  </si>
  <si>
    <t>12月5日前</t>
  </si>
  <si>
    <r>
      <rPr>
        <u/>
        <sz val="10"/>
        <color rgb="FF267EF0"/>
        <rFont val="Microsoft YaHei"/>
        <charset val="134"/>
      </rPr>
      <t>https://www.hteacher.net/jiaoshi/20231120/465298.html</t>
    </r>
  </si>
  <si>
    <t>2024年湖北襄阳市智投汇文综合高中招聘教师122名公告</t>
  </si>
  <si>
    <r>
      <rPr>
        <u/>
        <sz val="10"/>
        <color rgb="FF267EF0"/>
        <rFont val="Microsoft YaHei"/>
        <charset val="134"/>
      </rPr>
      <t>https://www.hteacher.net/jiaoshi/20231120/465308.html</t>
    </r>
  </si>
  <si>
    <t>2023年湖北省恩施州春晖教育集团高中部教师招聘67名公告</t>
  </si>
  <si>
    <r>
      <rPr>
        <u/>
        <sz val="10"/>
        <color rgb="FF267EF0"/>
        <rFont val="Microsoft YaHei"/>
        <charset val="134"/>
      </rPr>
      <t>https://www.hteacher.net/jiaoshi/20231122/465700.html</t>
    </r>
  </si>
  <si>
    <t>2024年湖北省荆州中学校园招聘教师14名公告</t>
  </si>
  <si>
    <t>11月27日日前</t>
  </si>
  <si>
    <r>
      <rPr>
        <u/>
        <sz val="10"/>
        <color rgb="FF267EF0"/>
        <rFont val="Microsoft YaHei"/>
        <charset val="134"/>
      </rPr>
      <t>https://www.hteacher.net/jiaoshi/20231123/465911.html</t>
    </r>
  </si>
  <si>
    <t>2024年湖北襄阳市楚汉高中教师招聘122名公告</t>
  </si>
  <si>
    <r>
      <rPr>
        <u/>
        <sz val="10"/>
        <color rgb="FF267EF0"/>
        <rFont val="Microsoft YaHei"/>
        <charset val="134"/>
      </rPr>
      <t>https://www.hteacher.net/jiaoshi/20231123/465912.html</t>
    </r>
  </si>
  <si>
    <t>2023年湖北武汉市黄陂区武湖街道红村幼儿园招聘教师9名公告</t>
  </si>
  <si>
    <r>
      <rPr>
        <u/>
        <sz val="10"/>
        <color rgb="FF267EF0"/>
        <rFont val="Microsoft YaHei"/>
        <charset val="134"/>
      </rPr>
      <t>https://www.hteacher.net/jiaoshi/20231127/466363.html</t>
    </r>
  </si>
  <si>
    <t>2023年下半年广东广州市白云区赴武汉招聘事业编制教师168名公告</t>
  </si>
  <si>
    <t>11月25日-12月2日</t>
  </si>
  <si>
    <r>
      <rPr>
        <u/>
        <sz val="10"/>
        <color rgb="FF267EF0"/>
        <rFont val="Microsoft YaHei"/>
        <charset val="134"/>
      </rPr>
      <t>https://www.hteacher.net/jiaoshi/20231128/466520.html</t>
    </r>
  </si>
  <si>
    <t>2024年广东省广州市越秀区教育局“越揽英才”校园招聘教师51名公告</t>
  </si>
  <si>
    <t>11月23日-29日</t>
  </si>
  <si>
    <r>
      <rPr>
        <u/>
        <sz val="10"/>
        <color rgb="FF267EF0"/>
        <rFont val="Microsoft YaHei"/>
        <charset val="134"/>
      </rPr>
      <t>https://www.hteacher.net/jiaoshi/20231128/466524.html</t>
    </r>
  </si>
  <si>
    <t>2023年广东省广州市天河区教育系统面向武汉校园招聘教师92名公告</t>
  </si>
  <si>
    <t>11月22日-28日</t>
  </si>
  <si>
    <r>
      <rPr>
        <u/>
        <sz val="10"/>
        <color rgb="FF267EF0"/>
        <rFont val="Microsoft YaHei"/>
        <charset val="134"/>
      </rPr>
      <t>https://www.hteacher.net/jiaoshi/20231128/466527.html</t>
    </r>
  </si>
  <si>
    <t>2023年湖北黄石二中滨江学校秋季教师招聘68名公告</t>
  </si>
  <si>
    <r>
      <rPr>
        <u/>
        <sz val="10"/>
        <color rgb="FF267EF0"/>
        <rFont val="Microsoft YaHei"/>
        <charset val="134"/>
      </rPr>
      <t>https://www.hteacher.net/jiaoshi/20231129/466727.html</t>
    </r>
  </si>
  <si>
    <t>2023年湖北孝感市起航高级中学招聘教师130名公告</t>
  </si>
  <si>
    <r>
      <rPr>
        <u/>
        <sz val="10"/>
        <color rgb="FF267EF0"/>
        <rFont val="Microsoft YaHei"/>
        <charset val="134"/>
      </rPr>
      <t>https://www.hteacher.net/jiaoshi/20231129/466728.html</t>
    </r>
  </si>
  <si>
    <t>2024年湖北恩施利川市清江外国语学校高中部储备教师招聘71名公告</t>
  </si>
  <si>
    <r>
      <rPr>
        <u/>
        <sz val="10"/>
        <color rgb="FF267EF0"/>
        <rFont val="Microsoft YaHei"/>
        <charset val="134"/>
      </rPr>
      <t>https://www.hteacher.net/jiaoshi/20231129/466732.html</t>
    </r>
  </si>
  <si>
    <t>2024年广东省韶关市教育局校园专项招聘教师41名（华师站）</t>
  </si>
  <si>
    <t>11月24日前</t>
  </si>
  <si>
    <r>
      <rPr>
        <u/>
        <sz val="10"/>
        <color rgb="FF267EF0"/>
        <rFont val="Microsoft YaHei"/>
        <charset val="134"/>
      </rPr>
      <t>https://www.hteacher.net/jiaoshi/20231130/466967.html</t>
    </r>
  </si>
  <si>
    <t>2024年湖南省长沙市芙蓉区教育局校园专项招聘教师25名（华师站）</t>
  </si>
  <si>
    <t>11月27日-11月29日</t>
  </si>
  <si>
    <r>
      <rPr>
        <u/>
        <sz val="10"/>
        <color rgb="FF267EF0"/>
        <rFont val="Microsoft YaHei"/>
        <charset val="134"/>
      </rPr>
      <t>https://www.hteacher.net/jiaoshi/20231130/466968.html</t>
    </r>
  </si>
  <si>
    <t>2024年广东省化州市教育局校园专项招聘教师32名（华师站）</t>
  </si>
  <si>
    <t>11月27日-12月1日</t>
  </si>
  <si>
    <r>
      <rPr>
        <u/>
        <sz val="10"/>
        <color rgb="FF267EF0"/>
        <rFont val="Microsoft YaHei"/>
        <charset val="134"/>
      </rPr>
      <t>https://www.hteacher.net/jiaoshi/20231130/466978.html</t>
    </r>
  </si>
  <si>
    <t>2024年福建省龙岩市新罗区教育局校园专项招聘教师26名（华师站）</t>
  </si>
  <si>
    <t>12月3日-4日</t>
  </si>
  <si>
    <r>
      <rPr>
        <u/>
        <sz val="10"/>
        <color rgb="FF267EF0"/>
        <rFont val="Microsoft YaHei"/>
        <charset val="134"/>
      </rPr>
      <t>https://www.hteacher.net/jiaoshi/20231130/466979.html</t>
    </r>
  </si>
  <si>
    <t>2024年广西柳州市人社局、教育局校园专项招聘教师288名（华师站）</t>
  </si>
  <si>
    <r>
      <rPr>
        <u/>
        <sz val="10"/>
        <color rgb="FF267EF0"/>
        <rFont val="Microsoft YaHei"/>
        <charset val="134"/>
      </rPr>
      <t>https://www.hteacher.net/jiaoshi/20231130/466981.html</t>
    </r>
  </si>
  <si>
    <t>2024年湖北武汉市教育系统专项招聘教师721名公告</t>
  </si>
  <si>
    <t>12月1日上午9:00至12月7日中午12:00</t>
  </si>
  <si>
    <r>
      <rPr>
        <u/>
        <sz val="10"/>
        <color rgb="FF267EF0"/>
        <rFont val="Microsoft YaHei"/>
        <charset val="134"/>
      </rPr>
      <t>https://www.hteacher.net/jiaoshi/20231201/467211.html</t>
    </r>
  </si>
  <si>
    <t>2024年湖北荆州石首市校园招聘教师86名公告</t>
  </si>
  <si>
    <t>12月5日-7日</t>
  </si>
  <si>
    <r>
      <rPr>
        <u/>
        <sz val="10"/>
        <color rgb="FF267EF0"/>
        <rFont val="Microsoft YaHei"/>
        <charset val="134"/>
      </rPr>
      <t>https://www.hteacher.net/jiaoshi/20231201/467263.html</t>
    </r>
  </si>
  <si>
    <t>2023年秋季湖北黄冈蕲春县教育系统招聘中学教师118名公告</t>
  </si>
  <si>
    <t>12月11日-21日</t>
  </si>
  <si>
    <r>
      <rPr>
        <u/>
        <sz val="10"/>
        <color rgb="FF267EF0"/>
        <rFont val="Microsoft YaHei"/>
        <charset val="134"/>
      </rPr>
      <t>https://www.hteacher.net/jiaoshi/20231202/467310.html</t>
    </r>
  </si>
  <si>
    <t>2024年湖北恩施来凤县高级中学教师招聘42名公告</t>
  </si>
  <si>
    <r>
      <rPr>
        <u/>
        <sz val="10"/>
        <color rgb="FF267EF0"/>
        <rFont val="Microsoft YaHei"/>
        <charset val="134"/>
      </rPr>
      <t>https://www.hteacher.net/jiaoshi/20231205/467877.html</t>
    </r>
  </si>
  <si>
    <t>2024年湖北十堰市茅箭区教育局校园招聘教师62名公告</t>
  </si>
  <si>
    <r>
      <rPr>
        <u/>
        <sz val="10"/>
        <color rgb="FF267EF0"/>
        <rFont val="Microsoft YaHei"/>
        <charset val="134"/>
      </rPr>
      <t>https://www.hteacher.net/jiaoshi/20231206/468514.html</t>
    </r>
  </si>
  <si>
    <t>襄城区</t>
  </si>
  <si>
    <t>2023年湖北襄阳市襄城区义务教育学校专项招聘教师68名公告</t>
  </si>
  <si>
    <t>12月16日—12月19日</t>
  </si>
  <si>
    <r>
      <rPr>
        <u/>
        <sz val="10"/>
        <color rgb="FF267EF0"/>
        <rFont val="Microsoft YaHei"/>
        <charset val="134"/>
      </rPr>
      <t>https://www.hteacher.net/jiaoshi/20231211/470274.html</t>
    </r>
  </si>
  <si>
    <t>2024年湖北宜昌市远安县教育局所属事业单位进武汉高校引进教师12名公</t>
  </si>
  <si>
    <t>12月25日至27日</t>
  </si>
  <si>
    <r>
      <rPr>
        <u/>
        <sz val="10"/>
        <color rgb="FF267EF0"/>
        <rFont val="Microsoft YaHei"/>
        <charset val="134"/>
      </rPr>
      <t>https://www.hteacher.net/jiaoshi/20231212/470435.html</t>
    </r>
  </si>
  <si>
    <t>2023年湖北宜昌市秭归县高中、职教急需紧缺人才引进教师20名公告</t>
  </si>
  <si>
    <t>12月12日8:30至2023年12月25日</t>
  </si>
  <si>
    <r>
      <rPr>
        <u/>
        <sz val="10"/>
        <color rgb="FF267EF0"/>
        <rFont val="Microsoft YaHei"/>
        <charset val="134"/>
      </rPr>
      <t>https://www.hteacher.net/jiaoshi/20231213/470580.html</t>
    </r>
  </si>
  <si>
    <t>2023年湖北黄石大冶市高中教师校园招聘85名公告(湖北师范大学点)</t>
  </si>
  <si>
    <t>12月14日-12月28日</t>
  </si>
  <si>
    <r>
      <rPr>
        <u/>
        <sz val="10"/>
        <color rgb="FF267EF0"/>
        <rFont val="Microsoft YaHei"/>
        <charset val="134"/>
      </rPr>
      <t>https://www.hteacher.net/jiaoshi/20231213/470638.html</t>
    </r>
  </si>
  <si>
    <t>2024年湖北荆门市直高中暨漳河新区学校教师专项招聘61名公告</t>
  </si>
  <si>
    <t>12月27日-28日</t>
  </si>
  <si>
    <r>
      <rPr>
        <u/>
        <sz val="10"/>
        <color rgb="FF267EF0"/>
        <rFont val="Microsoft YaHei"/>
        <charset val="134"/>
      </rPr>
      <t>https://www.hteacher.net/jiaoshi/20231219/471494.html</t>
    </r>
  </si>
  <si>
    <t>2023年湖北黄冈市英山县公开招聘城区幼儿园教师20名公告</t>
  </si>
  <si>
    <t>12月25日至12月29日</t>
  </si>
  <si>
    <r>
      <rPr>
        <u/>
        <sz val="10"/>
        <color rgb="FF267EF0"/>
        <rFont val="Microsoft YaHei"/>
        <charset val="134"/>
      </rPr>
      <t>https://www.hteacher.net/jiaoshi/20231220/471683.html</t>
    </r>
  </si>
  <si>
    <t>2024年湖北襄阳市谷城县第一中学教师招聘22名公告(第二期）</t>
  </si>
  <si>
    <t>12月28-29日</t>
  </si>
  <si>
    <r>
      <rPr>
        <u/>
        <sz val="10"/>
        <color rgb="FF267EF0"/>
        <rFont val="Microsoft YaHei"/>
        <charset val="134"/>
      </rPr>
      <t>https://www.hteacher.net/jiaoshi/20231225/472507.html</t>
    </r>
  </si>
  <si>
    <t>天仙潜</t>
  </si>
  <si>
    <t>潜江市</t>
  </si>
  <si>
    <t>2023年湖北潜江市技工学校专项公开招聘教师1名公告</t>
  </si>
  <si>
    <t>1月2日至2024年1月5日</t>
  </si>
  <si>
    <t>2024年湖北恩施州专项公开招聘公费师范毕业生117名公告</t>
  </si>
  <si>
    <t>1月10日前</t>
  </si>
  <si>
    <r>
      <rPr>
        <u/>
        <sz val="10"/>
        <color rgb="FF267EF0"/>
        <rFont val="Microsoft YaHei"/>
        <charset val="134"/>
      </rPr>
      <t>https://www.hteacher.net/jiaoshi/20231229/473702.html</t>
    </r>
  </si>
  <si>
    <t>天门市</t>
  </si>
  <si>
    <t>2024年湖北天门市华斯达学校招聘教师28名公告</t>
  </si>
  <si>
    <r>
      <rPr>
        <u/>
        <sz val="10"/>
        <color rgb="FF267EF0"/>
        <rFont val="Microsoft YaHei"/>
        <charset val="134"/>
      </rPr>
      <t>https://www.hteacher.net/jiaoshi/20240102/474166.html</t>
    </r>
  </si>
  <si>
    <t>2024年湖北省监利市朱河中学招聘教师24名公告</t>
  </si>
  <si>
    <r>
      <rPr>
        <u/>
        <sz val="10"/>
        <color rgb="FF267EF0"/>
        <rFont val="Microsoft YaHei"/>
        <charset val="134"/>
      </rPr>
      <t>https://www.hteacher.net/jiaoshi/20240103/474208.html</t>
    </r>
  </si>
  <si>
    <t>仙桃市</t>
  </si>
  <si>
    <t>2024年湖北省仙桃中学招聘教师11名公告</t>
  </si>
  <si>
    <r>
      <rPr>
        <u/>
        <sz val="10"/>
        <color rgb="FF267EF0"/>
        <rFont val="Microsoft YaHei"/>
        <charset val="134"/>
      </rPr>
      <t>https://www.hteacher.net/jiaoshi/20240103/474242.html</t>
    </r>
  </si>
  <si>
    <t>2024年湖北襄阳市第四中学招聘教师14名公告</t>
  </si>
  <si>
    <r>
      <rPr>
        <u/>
        <sz val="10"/>
        <color rgb="FF267EF0"/>
        <rFont val="Microsoft YaHei"/>
        <charset val="134"/>
      </rPr>
      <t>https://www.hteacher.net/jiaoshi/20240103/474305.html</t>
    </r>
  </si>
  <si>
    <t>2024年湖北咸宁通城县第二高级中学教师招聘15名公告</t>
  </si>
  <si>
    <r>
      <rPr>
        <u/>
        <sz val="10"/>
        <color rgb="FF267EF0"/>
        <rFont val="Microsoft YaHei"/>
        <charset val="134"/>
      </rPr>
      <t>https://www.hteacher.net/jiaoshi/20240103/474310.html</t>
    </r>
  </si>
  <si>
    <t>2024年湖北咸宁通城县第三高级中学教师招聘35名公告</t>
  </si>
  <si>
    <r>
      <rPr>
        <u/>
        <sz val="10"/>
        <color rgb="FF267EF0"/>
        <rFont val="Microsoft YaHei"/>
        <charset val="134"/>
      </rPr>
      <t>https://www.hteacher.net/jiaoshi/20240103/474401.html</t>
    </r>
  </si>
  <si>
    <t>2024年湖北随州随县丹外高级中学招聘储备教师24名公告</t>
  </si>
  <si>
    <r>
      <rPr>
        <u/>
        <sz val="10"/>
        <color rgb="FF267EF0"/>
        <rFont val="Microsoft YaHei"/>
        <charset val="134"/>
      </rPr>
      <t>https://www.hteacher.net/jiaoshi/20240105/474613.html</t>
    </r>
  </si>
  <si>
    <t>梁子湖区</t>
  </si>
  <si>
    <t>2024年春季湖北华中师范大学附属梧桐湖学校招聘教师14名公告</t>
  </si>
  <si>
    <r>
      <rPr>
        <u/>
        <sz val="10"/>
        <color rgb="FF267EF0"/>
        <rFont val="Microsoft YaHei"/>
        <charset val="134"/>
      </rPr>
      <t>https://www.hteacher.net/jiaoshi/20240105/474614.html</t>
    </r>
  </si>
  <si>
    <t>2024年春季湖北光谷东国投幼儿园招聘工作人员30名公告</t>
  </si>
  <si>
    <t>1月8日至1月17日</t>
  </si>
  <si>
    <r>
      <rPr>
        <u/>
        <sz val="10"/>
        <color rgb="FF267EF0"/>
        <rFont val="Microsoft YaHei"/>
        <charset val="134"/>
      </rPr>
      <t>https://www.hteacher.net/jiaoshi/20240109/475271.html</t>
    </r>
  </si>
  <si>
    <t>2024年湖北随州盈瑞实验高中教师招聘79名公告</t>
  </si>
  <si>
    <r>
      <rPr>
        <u/>
        <sz val="10"/>
        <color rgb="FF267EF0"/>
        <rFont val="Microsoft YaHei"/>
        <charset val="134"/>
      </rPr>
      <t>https://www.hteacher.net/jiaoshi/20240110/475615.html</t>
    </r>
  </si>
  <si>
    <t>黄冈市</t>
  </si>
  <si>
    <t>2023年湖北黄冈菱湖高级中学秋季学期教师招聘60名公告</t>
  </si>
  <si>
    <r>
      <rPr>
        <u/>
        <sz val="10"/>
        <color rgb="FF267EF0"/>
        <rFont val="Microsoft YaHei"/>
        <charset val="134"/>
      </rPr>
      <t>https://www.hteacher.net/jiaoshi/20240110/475616.html</t>
    </r>
  </si>
  <si>
    <t>2024年湖北襄阳枫叶学校教春季学期师招聘13名公告</t>
  </si>
  <si>
    <r>
      <rPr>
        <u/>
        <sz val="10"/>
        <color rgb="FF267EF0"/>
        <rFont val="Microsoft YaHei"/>
        <charset val="134"/>
      </rPr>
      <t>https://www.hteacher.net/jiaoshi/20240110/475617.html</t>
    </r>
  </si>
  <si>
    <t>2024年湖北襄阳慧跃高级中学教师招聘33名公告</t>
  </si>
  <si>
    <r>
      <rPr>
        <u/>
        <sz val="10"/>
        <color rgb="FF267EF0"/>
        <rFont val="Microsoft YaHei"/>
        <charset val="134"/>
      </rPr>
      <t>https://www.hteacher.net/jiaoshi/20240115/476484.html</t>
    </r>
  </si>
  <si>
    <t>2024年湖北咸宁赤壁市车埠高中校园招聘教师10名公告</t>
  </si>
  <si>
    <t>12月29日至2024年2月29日</t>
  </si>
  <si>
    <r>
      <rPr>
        <u/>
        <sz val="10"/>
        <color rgb="FF267EF0"/>
        <rFont val="Microsoft YaHei"/>
        <charset val="134"/>
      </rPr>
      <t>https://www.hteacher.net/jiaoshi/20240115/476607.html</t>
    </r>
  </si>
  <si>
    <t>2024年湖北襄阳长春高中招聘高中各科教师60名公告</t>
  </si>
  <si>
    <t>1月15日~2024年9月31日</t>
  </si>
  <si>
    <r>
      <rPr>
        <u/>
        <sz val="10"/>
        <color rgb="FF267EF0"/>
        <rFont val="Microsoft YaHei"/>
        <charset val="134"/>
      </rPr>
      <t>https://www.hteacher.net/jiaoshi/20240116/476787.html</t>
    </r>
  </si>
  <si>
    <t>2024年湖北省京山市第一中学教师校园招聘22名公告</t>
  </si>
  <si>
    <r>
      <rPr>
        <u/>
        <sz val="10"/>
        <color rgb="FF267EF0"/>
        <rFont val="Microsoft YaHei"/>
        <charset val="134"/>
      </rPr>
      <t>https://www.hteacher.net/jiaoshi/20240117/476929.html</t>
    </r>
  </si>
  <si>
    <t>2024年湖北黄石市城区中小学定向招聘教师60名公告</t>
  </si>
  <si>
    <t>1月19日至1月24日</t>
  </si>
  <si>
    <r>
      <rPr>
        <u/>
        <sz val="10"/>
        <color rgb="FF267EF0"/>
        <rFont val="Microsoft YaHei"/>
        <charset val="134"/>
      </rPr>
      <t>https://www.hteacher.net/jiaoshi/20240118/477179.html</t>
    </r>
  </si>
  <si>
    <t>2024年湖北黄石市事业单位统一公开招聘工作人员89名公告【教师岗23名】</t>
  </si>
  <si>
    <t>1月30日至2月5日</t>
  </si>
  <si>
    <r>
      <rPr>
        <u/>
        <sz val="10"/>
        <color rgb="FF267EF0"/>
        <rFont val="Microsoft YaHei"/>
        <charset val="134"/>
      </rPr>
      <t>https://www.hteacher.net/jiaoshi/20240129/478474.html</t>
    </r>
  </si>
  <si>
    <t>2024年湖北荆门市龙泉中学教师招聘11名公告</t>
  </si>
  <si>
    <r>
      <rPr>
        <u/>
        <sz val="10"/>
        <color rgb="FF267EF0"/>
        <rFont val="Microsoft YaHei"/>
        <charset val="134"/>
      </rPr>
      <t>https://www.hteacher.net/jiaoshi/20240129/478515.html</t>
    </r>
  </si>
  <si>
    <t>2024年湖北黄冈市实验小学教师招聘14名公告</t>
  </si>
  <si>
    <t>2月21日前</t>
  </si>
  <si>
    <r>
      <rPr>
        <u/>
        <sz val="10"/>
        <color rgb="FF267EF0"/>
        <rFont val="Microsoft YaHei"/>
        <charset val="134"/>
      </rPr>
      <t>https://www.hteacher.net/jiaoshi/20240129/478518.html</t>
    </r>
  </si>
  <si>
    <t>2024年湖北襄阳三中招聘合同制教师10名公告</t>
  </si>
  <si>
    <t>2月2日前</t>
  </si>
  <si>
    <r>
      <rPr>
        <u/>
        <sz val="10"/>
        <color rgb="FF267EF0"/>
        <rFont val="Microsoft YaHei"/>
        <charset val="134"/>
      </rPr>
      <t>https://www.hteacher.net/jiaoshi/20240130/478679.html</t>
    </r>
  </si>
  <si>
    <t>鄂州市</t>
  </si>
  <si>
    <t>2024年鄂州市定向招聘教师</t>
  </si>
  <si>
    <t>2024年湖北荆门市“招硕引博”公告【教师岗147名】</t>
  </si>
  <si>
    <t>2月-3月</t>
  </si>
  <si>
    <t>5月</t>
  </si>
  <si>
    <r>
      <rPr>
        <u/>
        <sz val="10"/>
        <color rgb="FF267EF0"/>
        <rFont val="Microsoft YaHei"/>
        <charset val="134"/>
      </rPr>
      <t>https://www.hteacher.net/jiaoshi/20240131/478849.html</t>
    </r>
  </si>
  <si>
    <t>2024年湖北华中师范大学管理人员、技术人员、附校教师招聘84名公告</t>
  </si>
  <si>
    <t>3月1日前</t>
  </si>
  <si>
    <r>
      <rPr>
        <u/>
        <sz val="10"/>
        <color rgb="FF267EF0"/>
        <rFont val="Microsoft YaHei"/>
        <charset val="134"/>
      </rPr>
      <t>https://www.hteacher.net/jiaoshi/20240202/479314.html</t>
    </r>
  </si>
  <si>
    <t>2024年湖北荆州市直事业单位人才引进教师46名公告</t>
  </si>
  <si>
    <t>2月18日-25日</t>
  </si>
  <si>
    <r>
      <rPr>
        <u/>
        <sz val="10"/>
        <color rgb="FF267EF0"/>
        <rFont val="Microsoft YaHei"/>
        <charset val="134"/>
      </rPr>
      <t>https://www.hteacher.net/jiaoshi/20240202/479450.html</t>
    </r>
  </si>
  <si>
    <t>荆州区</t>
  </si>
  <si>
    <t>2024年湖北荆州市荆州区事业单位人才引进教师30名公告</t>
  </si>
  <si>
    <r>
      <rPr>
        <u/>
        <sz val="10"/>
        <color rgb="FF267EF0"/>
        <rFont val="Microsoft YaHei"/>
        <charset val="134"/>
      </rPr>
      <t>https://www.hteacher.net/jiaoshi/20240202/479451.html</t>
    </r>
  </si>
  <si>
    <t>2024年湖北荆州市监利市事业单位人才引进教师19名公告</t>
  </si>
  <si>
    <r>
      <rPr>
        <u/>
        <sz val="10"/>
        <color rgb="FF267EF0"/>
        <rFont val="Microsoft YaHei"/>
        <charset val="134"/>
      </rPr>
      <t>https://www.hteacher.net/jiaoshi/20240202/479453.html</t>
    </r>
  </si>
  <si>
    <t>2024年湖北荆州市石首市事业单位人才引进教师9名公告</t>
  </si>
  <si>
    <t>2月26日-3月17日</t>
  </si>
  <si>
    <r>
      <rPr>
        <u/>
        <sz val="10"/>
        <color rgb="FF267EF0"/>
        <rFont val="Microsoft YaHei"/>
        <charset val="134"/>
      </rPr>
      <t>https://www.hteacher.net/jiaoshi/20240202/479455.html</t>
    </r>
  </si>
  <si>
    <t>2024年湖北荆州市松滋市事业单位人才引进教师30名公告</t>
  </si>
  <si>
    <t>2月18日-29日</t>
  </si>
  <si>
    <r>
      <rPr>
        <u/>
        <sz val="10"/>
        <color rgb="FF267EF0"/>
        <rFont val="Microsoft YaHei"/>
        <charset val="134"/>
      </rPr>
      <t>https://www.hteacher.net/jiaoshi/20240202/479456.html</t>
    </r>
  </si>
  <si>
    <t>2024年湖北咸宁鲁迅学校高中教师招聘58名公告</t>
  </si>
  <si>
    <r>
      <rPr>
        <u/>
        <sz val="10"/>
        <color rgb="FF267EF0"/>
        <rFont val="Microsoft YaHei"/>
        <charset val="134"/>
      </rPr>
      <t>https://www.hteacher.net/jiaoshi/20240203/479463.html</t>
    </r>
  </si>
  <si>
    <t>2024年湖北黄冈中学南校区专项公开招聘教师74名公告</t>
  </si>
  <si>
    <t>3月13日前</t>
  </si>
  <si>
    <r>
      <rPr>
        <u/>
        <sz val="10"/>
        <color rgb="FF267EF0"/>
        <rFont val="Microsoft YaHei"/>
        <charset val="134"/>
      </rPr>
      <t>https://www.hteacher.net/jiaoshi/20240203/479465.html</t>
    </r>
  </si>
  <si>
    <t>2024年湖北黄冈中学第二批专项公开招聘教师15名公告</t>
  </si>
  <si>
    <t>3月6日前</t>
  </si>
  <si>
    <r>
      <rPr>
        <u/>
        <sz val="10"/>
        <color rgb="FF267EF0"/>
        <rFont val="Microsoft YaHei"/>
        <charset val="134"/>
      </rPr>
      <t>https://www.hteacher.net/jiaoshi/20240203/479466.html</t>
    </r>
  </si>
  <si>
    <t>2024年湖北省天门中学校园招聘教师16名公告</t>
  </si>
  <si>
    <r>
      <rPr>
        <u/>
        <sz val="10"/>
        <color rgb="FF267EF0"/>
        <rFont val="Microsoft YaHei"/>
        <charset val="134"/>
      </rPr>
      <t>https://www.hteacher.net/jiaoshi/20240216/480908.html</t>
    </r>
  </si>
  <si>
    <t>2024年湖北省咸宁市嘉鱼县高中阶段教师招聘60名公告</t>
  </si>
  <si>
    <r>
      <rPr>
        <u/>
        <sz val="10"/>
        <color rgb="FF267EF0"/>
        <rFont val="Microsoft YaHei"/>
        <charset val="134"/>
      </rPr>
      <t>https://www.hteacher.net/jiaoshi/20240216/480923.html</t>
    </r>
  </si>
  <si>
    <t>2024年湖北孝感市企事业单位人才引进招聘教师60名公告</t>
  </si>
  <si>
    <r>
      <rPr>
        <u/>
        <sz val="10"/>
        <color rgb="FF267EF0"/>
        <rFont val="Microsoft YaHei"/>
        <charset val="134"/>
      </rPr>
      <t>https://www.hteacher.net/jiaoshi/20240216/480930.html</t>
    </r>
  </si>
  <si>
    <t>2024年湖北孝感孝南区企事业单位人才引进公告招聘教师88名公告</t>
  </si>
  <si>
    <r>
      <rPr>
        <u/>
        <sz val="10"/>
        <color rgb="FF267EF0"/>
        <rFont val="Microsoft YaHei"/>
        <charset val="134"/>
      </rPr>
      <t>https://www.hteacher.net/jiaoshi/20240216/480932.html</t>
    </r>
  </si>
  <si>
    <t>汉川市</t>
  </si>
  <si>
    <t>2024年湖北孝感汉川市企事业单位人才引进招聘教师38名公告</t>
  </si>
  <si>
    <r>
      <rPr>
        <u/>
        <sz val="10"/>
        <color rgb="FF267EF0"/>
        <rFont val="Microsoft YaHei"/>
        <charset val="134"/>
      </rPr>
      <t>https://www.hteacher.net/jiaoshi/20240216/480933.html</t>
    </r>
  </si>
  <si>
    <t>2024年湖北孝感应城市企事业单位人才引进招聘教师52名公告</t>
  </si>
  <si>
    <r>
      <rPr>
        <u/>
        <sz val="10"/>
        <color rgb="FF267EF0"/>
        <rFont val="Microsoft YaHei"/>
        <charset val="134"/>
      </rPr>
      <t>https://www.hteacher.net/jiaoshi/20240216/480934.html</t>
    </r>
  </si>
  <si>
    <t>2024年湖北孝感云梦县企事业单位人才引进招聘教师41名公告</t>
  </si>
  <si>
    <r>
      <rPr>
        <u/>
        <sz val="10"/>
        <color rgb="FF267EF0"/>
        <rFont val="Microsoft YaHei"/>
        <charset val="134"/>
      </rPr>
      <t>https://www.hteacher.net/jiaoshi/20240216/480935.html</t>
    </r>
  </si>
  <si>
    <t>2024年湖北孝感安陆市企事业单位人才引进招聘教师20名公告</t>
  </si>
  <si>
    <r>
      <rPr>
        <u/>
        <sz val="10"/>
        <color rgb="FF267EF0"/>
        <rFont val="Microsoft YaHei"/>
        <charset val="134"/>
      </rPr>
      <t>https://www.hteacher.net/jiaoshi/20240216/480937.html</t>
    </r>
  </si>
  <si>
    <t>大悟县</t>
  </si>
  <si>
    <t>2024年湖北孝感大悟县事业单位人才引进招聘教师46名公告</t>
  </si>
  <si>
    <r>
      <rPr>
        <u/>
        <sz val="10"/>
        <color rgb="FF267EF0"/>
        <rFont val="Microsoft YaHei"/>
        <charset val="134"/>
      </rPr>
      <t>https://www.hteacher.net/jiaoshi/20240216/480939.html</t>
    </r>
  </si>
  <si>
    <t>2024年湖北孝感市孝昌县企事业单位人才引进招聘教师20名公告</t>
  </si>
  <si>
    <r>
      <rPr>
        <u/>
        <sz val="10"/>
        <color rgb="FF267EF0"/>
        <rFont val="Microsoft YaHei"/>
        <charset val="134"/>
      </rPr>
      <t>https://www.hteacher.net/jiaoshi/20240216/480942.html</t>
    </r>
  </si>
  <si>
    <t>2024年湖北省事业单位招聘考试【D类】公告</t>
  </si>
  <si>
    <t>2月21日-27日</t>
  </si>
  <si>
    <r>
      <rPr>
        <u/>
        <sz val="10"/>
        <color rgb="FF267EF0"/>
        <rFont val="Microsoft YaHei"/>
        <charset val="134"/>
      </rPr>
      <t>https://www.hteacher.net/jiaoshi/20240218/481406.html</t>
    </r>
  </si>
  <si>
    <t>2024年湖北咸宁市青龙山高级中学和横沟高级中学校园招聘教师36名公告</t>
  </si>
  <si>
    <t>2月22日-28日</t>
  </si>
  <si>
    <r>
      <rPr>
        <u/>
        <sz val="10"/>
        <color rgb="FF267EF0"/>
        <rFont val="Microsoft YaHei"/>
        <charset val="134"/>
      </rPr>
      <t>https://www.hteacher.net/jiaoshi/20240221/482212.html</t>
    </r>
  </si>
  <si>
    <t>2024年湖北黄石市市直和城区国有企事业单位人才招聘教师25名公告</t>
  </si>
  <si>
    <t>2月21日-28日</t>
  </si>
  <si>
    <r>
      <rPr>
        <u/>
        <sz val="10"/>
        <color rgb="FF267EF0"/>
        <rFont val="Microsoft YaHei"/>
        <charset val="134"/>
      </rPr>
      <t>https://www.hteacher.net/jiaoshi/20240221/482223.html</t>
    </r>
  </si>
  <si>
    <t>2024年春季湖北襄阳民发金源中学招聘教师招聘20名公告</t>
  </si>
  <si>
    <t>3月15日前</t>
  </si>
  <si>
    <r>
      <rPr>
        <u/>
        <sz val="10"/>
        <color rgb="FF267EF0"/>
        <rFont val="Microsoft YaHei"/>
        <charset val="134"/>
      </rPr>
      <t>https://www.hteacher.net/jiaoshi/20240227/483186.html</t>
    </r>
  </si>
  <si>
    <t>2024年湖北孝感市华中师大一附中福星学校招聘36名公告</t>
  </si>
  <si>
    <r>
      <rPr>
        <u/>
        <sz val="10"/>
        <color rgb="FF267EF0"/>
        <rFont val="Microsoft YaHei"/>
        <charset val="134"/>
      </rPr>
      <t>https://www.hteacher.net/jiaoshi/20240227/483188.html</t>
    </r>
  </si>
  <si>
    <t>江岸区</t>
  </si>
  <si>
    <t>2024年湖北武汉市江岸区育才寄宿实验小学招聘教师12名公告</t>
  </si>
  <si>
    <t>3月8日前</t>
  </si>
  <si>
    <r>
      <rPr>
        <u/>
        <sz val="10"/>
        <color rgb="FF267EF0"/>
        <rFont val="Microsoft YaHei"/>
        <charset val="134"/>
      </rPr>
      <t>https://www.hteacher.net/jiaoshi/20240227/483191.html</t>
    </r>
  </si>
  <si>
    <t>2024年湖北荆州洪湖市第二中学教师招聘10名公告</t>
  </si>
  <si>
    <r>
      <rPr>
        <u/>
        <sz val="10"/>
        <color rgb="FF267EF0"/>
        <rFont val="Microsoft YaHei"/>
        <charset val="134"/>
      </rPr>
      <t>https://www.hteacher.net/jiaoshi/20240301/483881.html</t>
    </r>
  </si>
  <si>
    <t>2024年湖北武汉华美实验学校教师招聘72名公告</t>
  </si>
  <si>
    <r>
      <rPr>
        <u/>
        <sz val="10"/>
        <color rgb="FF267EF0"/>
        <rFont val="Microsoft YaHei"/>
        <charset val="134"/>
      </rPr>
      <t>https://www.hteacher.net/jiaoshi/20240301/483882.html</t>
    </r>
  </si>
  <si>
    <t>2023年湖北武汉美加外语学校招聘教师23+名公告</t>
  </si>
  <si>
    <r>
      <rPr>
        <u/>
        <sz val="10"/>
        <color rgb="FF267EF0"/>
        <rFont val="Microsoft YaHei"/>
        <charset val="134"/>
      </rPr>
      <t>https://www.hteacher.net/jiaoshi/20240304/484221.html</t>
    </r>
  </si>
  <si>
    <t>2024年湖北省襄阳保康县第一中学教师招聘12名公告</t>
  </si>
  <si>
    <r>
      <rPr>
        <u/>
        <sz val="10"/>
        <color rgb="FF267EF0"/>
        <rFont val="Microsoft YaHei"/>
        <charset val="134"/>
      </rPr>
      <t>https://www.hteacher.net/jiaoshi/20240304/484222.html</t>
    </r>
  </si>
  <si>
    <t>2024年春季湖北省黄石市第二中学校园专项招聘教师15名公告</t>
  </si>
  <si>
    <t>3月5日-20日</t>
  </si>
  <si>
    <r>
      <rPr>
        <u/>
        <sz val="10"/>
        <color rgb="FF267EF0"/>
        <rFont val="Microsoft YaHei"/>
        <charset val="134"/>
      </rPr>
      <t>https://www.hteacher.net/jiaoshi/20240305/484312.html</t>
    </r>
  </si>
  <si>
    <t>2024年湖北咸宁赤壁市普通高中教师招聘15名公告</t>
  </si>
  <si>
    <t>3月6日-29日</t>
  </si>
  <si>
    <r>
      <rPr>
        <u/>
        <sz val="10"/>
        <color rgb="FF267EF0"/>
        <rFont val="Microsoft YaHei"/>
        <charset val="134"/>
      </rPr>
      <t>https://www.hteacher.net/jiaoshi/20240305/484536.html</t>
    </r>
  </si>
  <si>
    <t>2024年湖北荆州洪湖贺龙中学招聘教师20名公告</t>
  </si>
  <si>
    <r>
      <rPr>
        <u/>
        <sz val="10"/>
        <color rgb="FF267EF0"/>
        <rFont val="Microsoft YaHei"/>
        <charset val="134"/>
      </rPr>
      <t>https://www.hteacher.net/jiaoshi/20240305/484537.html</t>
    </r>
  </si>
  <si>
    <t>2024年春季湖北襄阳高新外国语学校高中部教师招聘28名公告</t>
  </si>
  <si>
    <r>
      <rPr>
        <u/>
        <sz val="10"/>
        <color rgb="FF267EF0"/>
        <rFont val="Microsoft YaHei"/>
        <charset val="134"/>
      </rPr>
      <t>https://www.hteacher.net/jiaoshi/20240307/484891.html</t>
    </r>
  </si>
  <si>
    <t>2024年湖北荆州市洪湖市文泉中学教师招聘25名公告</t>
  </si>
  <si>
    <r>
      <rPr>
        <u/>
        <sz val="10"/>
        <color rgb="FF267EF0"/>
        <rFont val="Microsoft YaHei"/>
        <charset val="134"/>
      </rPr>
      <t>https://www.hteacher.net/jiaoshi/20240307/484892.html</t>
    </r>
  </si>
  <si>
    <t>2024年湖北汇文教育集团襄阳市楚汉高级中学招聘120名公告</t>
  </si>
  <si>
    <r>
      <rPr>
        <u/>
        <sz val="10"/>
        <color rgb="FF267EF0"/>
        <rFont val="Microsoft YaHei"/>
        <charset val="134"/>
      </rPr>
      <t>https://www.hteacher.net/jiaoshi/20240311/485289.html</t>
    </r>
  </si>
  <si>
    <t>宣恩县</t>
  </si>
  <si>
    <t>2024年湖北恩施宣恩县事业单位第一次引进人才招聘教师12名公告</t>
  </si>
  <si>
    <t>3月26日17:30前</t>
  </si>
  <si>
    <r>
      <rPr>
        <u/>
        <sz val="10"/>
        <color rgb="FF267EF0"/>
        <rFont val="Microsoft YaHei"/>
        <charset val="134"/>
      </rPr>
      <t>https://www.hteacher.net/jiaoshi/20240311/485291.html</t>
    </r>
  </si>
  <si>
    <t>2024年湖北恩施州事业单位专项公开招聘教师238名公告</t>
  </si>
  <si>
    <t>3月12日-28日</t>
  </si>
  <si>
    <r>
      <rPr>
        <u/>
        <sz val="10"/>
        <color rgb="FF267EF0"/>
        <rFont val="Microsoft YaHei"/>
        <charset val="134"/>
      </rPr>
      <t>https://www.hteacher.net/jiaoshi/20240311/485295.html</t>
    </r>
  </si>
  <si>
    <t>2024年湖北孝感市安陆市企事业单位人才引进招聘教师20名公告</t>
  </si>
  <si>
    <t>3月10日-3月31日</t>
  </si>
  <si>
    <r>
      <rPr>
        <u/>
        <sz val="10"/>
        <color rgb="FF267EF0"/>
        <rFont val="Microsoft YaHei"/>
        <charset val="134"/>
      </rPr>
      <t>https://www.hteacher.net/jiaoshi/20240311/485296.html</t>
    </r>
  </si>
  <si>
    <t>2024年湖北华中师大一附中第二批教师招聘15名公告</t>
  </si>
  <si>
    <t>3月31日前</t>
  </si>
  <si>
    <r>
      <rPr>
        <u/>
        <sz val="10"/>
        <color rgb="FF267EF0"/>
        <rFont val="Microsoft YaHei"/>
        <charset val="134"/>
      </rPr>
      <t>https://www.hteacher.net/jiaoshi/20240311/485320.html</t>
    </r>
  </si>
  <si>
    <t>2024年湖北恩施咸丰县第一中学专项公开招聘高中教师13名公告</t>
  </si>
  <si>
    <r>
      <rPr>
        <u/>
        <sz val="10"/>
        <color rgb="FF267EF0"/>
        <rFont val="Microsoft YaHei"/>
        <charset val="134"/>
      </rPr>
      <t>https://www.hteacher.net/jiaoshi/20240312/485473.html</t>
    </r>
  </si>
  <si>
    <t>2024年湖北武汉大学附属中小学春季教师招聘28名公告</t>
  </si>
  <si>
    <r>
      <rPr>
        <u/>
        <sz val="10"/>
        <color rgb="FF267EF0"/>
        <rFont val="Microsoft YaHei"/>
        <charset val="134"/>
      </rPr>
      <t>https://www.hteacher.net/jiaoshi/20240312/485475.html</t>
    </r>
  </si>
  <si>
    <t>崇阳县</t>
  </si>
  <si>
    <t>2024年湖北咸宁市崇阳县校园招聘高中教师50名公告</t>
  </si>
  <si>
    <t>3月28日前</t>
  </si>
  <si>
    <r>
      <rPr>
        <u/>
        <sz val="10"/>
        <color rgb="FF267EF0"/>
        <rFont val="Microsoft YaHei"/>
        <charset val="134"/>
      </rPr>
      <t>https://www.hteacher.net/jiaoshi/20240312/485488.html</t>
    </r>
  </si>
  <si>
    <t>所属地市</t>
  </si>
  <si>
    <t>湖北省</t>
  </si>
  <si>
    <t>2024年湖北省中小学公开教师招聘9257名公告</t>
  </si>
  <si>
    <t>3月15日-3月21日</t>
  </si>
  <si>
    <t>综合知识+学科知识</t>
  </si>
  <si>
    <r>
      <rPr>
        <u/>
        <sz val="10"/>
        <color rgb="FF267EF0"/>
        <rFont val="Microsoft YaHei"/>
        <charset val="134"/>
      </rPr>
      <t>https://www.hteacher.net/jiaoshi/20240313/485789.html</t>
    </r>
  </si>
  <si>
    <t>2024年湖北襄阳市襄城区义务教育学校专项招聘教师62名公告</t>
  </si>
  <si>
    <t>3月21日-23日</t>
  </si>
  <si>
    <r>
      <rPr>
        <u/>
        <sz val="10"/>
        <color rgb="FF267EF0"/>
        <rFont val="Microsoft YaHei"/>
        <charset val="134"/>
      </rPr>
      <t>https://www.hteacher.net/jiaoshi/20240317/486573.html</t>
    </r>
  </si>
  <si>
    <t>2024年湖北武汉东湖新技术开发区校园专场招聘教师204名公告</t>
  </si>
  <si>
    <t>3月21日-25日</t>
  </si>
  <si>
    <t>教综+职测</t>
  </si>
  <si>
    <r>
      <rPr>
        <u/>
        <sz val="10"/>
        <color rgb="FF267EF0"/>
        <rFont val="Microsoft YaHei"/>
        <charset val="134"/>
      </rPr>
      <t>https://www.hteacher.net/jiaoshi/20240320/487144.html</t>
    </r>
  </si>
  <si>
    <t>2024年湖北潜江市江汉中学招聘13人公告</t>
  </si>
  <si>
    <r>
      <rPr>
        <u/>
        <sz val="10"/>
        <color rgb="FF267EF0"/>
        <rFont val="Microsoft YaHei"/>
        <charset val="134"/>
      </rPr>
      <t>https://www.hteacher.net/jiaoshi/20240322/487719.html</t>
    </r>
  </si>
  <si>
    <t>2024年湖北黄冈浠水一中赴高校专项公开招聘教师11名公告</t>
  </si>
  <si>
    <t>4月12日-13日</t>
  </si>
  <si>
    <r>
      <rPr>
        <u/>
        <sz val="10"/>
        <color rgb="FF267EF0"/>
        <rFont val="Microsoft YaHei"/>
        <charset val="134"/>
      </rPr>
      <t>https://www.hteacher.net/jiaoshi/20240322/487770.html</t>
    </r>
  </si>
  <si>
    <t>2024年湖北武汉枫叶教育园区招聘教师49名公告</t>
  </si>
  <si>
    <t>6月30日前</t>
  </si>
  <si>
    <r>
      <rPr>
        <u/>
        <sz val="10"/>
        <color rgb="FF267EF0"/>
        <rFont val="Microsoft YaHei"/>
        <charset val="134"/>
      </rPr>
      <t>https://www.hteacher.net/jiaoshi/20240325/488013.html</t>
    </r>
  </si>
  <si>
    <t>2024年湖北襄阳三中公开招聘紧缺高层次专业人才9名公告</t>
  </si>
  <si>
    <t>3月 29日前</t>
  </si>
  <si>
    <r>
      <rPr>
        <u/>
        <sz val="10"/>
        <color rgb="FF267EF0"/>
        <rFont val="Microsoft YaHei"/>
        <charset val="134"/>
      </rPr>
      <t>https://www.hteacher.net/jiaoshi/20240325/488016.html</t>
    </r>
  </si>
  <si>
    <t>2024年湖北襄阳保康县第一中学教师招聘12名公告</t>
  </si>
  <si>
    <r>
      <rPr>
        <u/>
        <sz val="10"/>
        <color rgb="FF267EF0"/>
        <rFont val="Microsoft YaHei"/>
        <charset val="134"/>
      </rPr>
      <t>https://www.hteacher.net/jiaoshi/20240325/488113.html</t>
    </r>
  </si>
  <si>
    <t>2024年湖北省天门外国语学校招聘教师54名公告</t>
  </si>
  <si>
    <r>
      <rPr>
        <u/>
        <sz val="10"/>
        <color rgb="FF267EF0"/>
        <rFont val="Microsoft YaHei"/>
        <charset val="134"/>
      </rPr>
      <t>https://www.hteacher.net/jiaoshi/20240325/488114.html</t>
    </r>
  </si>
  <si>
    <t>2024年湖北仙桃市公办教师校园招聘85名公告</t>
  </si>
  <si>
    <t>3月30日-4月10日</t>
  </si>
  <si>
    <r>
      <rPr>
        <u/>
        <sz val="10"/>
        <color rgb="FF267EF0"/>
        <rFont val="Microsoft YaHei"/>
        <charset val="134"/>
      </rPr>
      <t>https://www.hteacher.net/jiaoshi/20240327/488562.html</t>
    </r>
  </si>
  <si>
    <t>2024年湖北天门市教育局直属学校人才引进教师32名公告</t>
  </si>
  <si>
    <r>
      <rPr>
        <u/>
        <sz val="10"/>
        <color rgb="FF267EF0"/>
        <rFont val="Microsoft YaHei"/>
        <charset val="134"/>
      </rPr>
      <t>https://www.hteacher.net/jiaoshi/20240328/488615.html</t>
    </r>
  </si>
  <si>
    <t>来风县</t>
  </si>
  <si>
    <t>2024年湖北恩施来凤县高级中学教师招聘57名公告</t>
  </si>
  <si>
    <r>
      <rPr>
        <u/>
        <sz val="10"/>
        <color rgb="FF267EF0"/>
        <rFont val="Microsoft YaHei"/>
        <charset val="134"/>
      </rPr>
      <t>https://www.hteacher.net/jiaoshi/20240328/488620.html</t>
    </r>
  </si>
  <si>
    <t>2024年春季湖北黄石二中学滨江学校教师招聘49名公告</t>
  </si>
  <si>
    <r>
      <rPr>
        <u/>
        <sz val="10"/>
        <color rgb="FF267EF0"/>
        <rFont val="Microsoft YaHei"/>
        <charset val="134"/>
      </rPr>
      <t>https://www.hteacher.net/jiaoshi/20240328/488621.html</t>
    </r>
  </si>
  <si>
    <t>2024年湖北襄阳枣阳市教育系统公开招聘高层次人才为高中教师60名公告</t>
  </si>
  <si>
    <t>3月18日-4月8日</t>
  </si>
  <si>
    <r>
      <rPr>
        <u/>
        <sz val="10"/>
        <color rgb="FF267EF0"/>
        <rFont val="Microsoft YaHei"/>
        <charset val="134"/>
      </rPr>
      <t>https://www.hteacher.net/jiaoshi/20240328/488661.html</t>
    </r>
  </si>
  <si>
    <t>2024年湖北随州市企事业单位人才引进教师招聘176名公告</t>
  </si>
  <si>
    <r>
      <rPr>
        <u/>
        <sz val="10"/>
        <color rgb="FF267EF0"/>
        <rFont val="Microsoft YaHei"/>
        <charset val="134"/>
      </rPr>
      <t>https://www.hteacher.net/jiaoshi/20240330/488975.html</t>
    </r>
  </si>
  <si>
    <t xml:space="preserve">	2024年湖北咸宁市咸安区城区初中校园招聘教师100名公告</t>
  </si>
  <si>
    <r>
      <rPr>
        <u/>
        <sz val="10"/>
        <color rgb="FF267EF0"/>
        <rFont val="Microsoft YaHei"/>
        <charset val="134"/>
      </rPr>
      <t>https://www.hteacher.net/jiaoshi/20240312/485477.html</t>
    </r>
  </si>
  <si>
    <t>2024年湖北襄阳市枣阳市高中教师招聘60名公告</t>
  </si>
  <si>
    <r>
      <rPr>
        <u/>
        <sz val="10"/>
        <color rgb="FF267EF0"/>
        <rFont val="Microsoft YaHei"/>
        <charset val="134"/>
      </rPr>
      <t>https://www.hteacher.net/jiaoshi/20240312/485491.html</t>
    </r>
  </si>
  <si>
    <t xml:space="preserve">	2024年湖北省中小学公开教师招聘9257名公告</t>
  </si>
  <si>
    <r>
      <rPr>
        <u/>
        <sz val="10"/>
        <color rgb="FF267EF0"/>
        <rFont val="Microsoft YaHei"/>
        <charset val="134"/>
      </rPr>
      <t>https://www.hteacher.net/jiaoshi/20240307/484867.html</t>
    </r>
  </si>
  <si>
    <t>2024年湖北十堰竹山县公开招聘高中阶段学校教师公告【36人】</t>
  </si>
  <si>
    <r>
      <rPr>
        <u/>
        <sz val="10"/>
        <color rgb="FF267EF0"/>
        <rFont val="Microsoft YaHei"/>
        <charset val="134"/>
      </rPr>
      <t>https://www.hteacher.net/jiaoshi/20240317/486572.html</t>
    </r>
  </si>
  <si>
    <t>2024年湖北荆州市洪湖市第一中学教师校园招聘10名公告</t>
  </si>
  <si>
    <r>
      <rPr>
        <u/>
        <sz val="10"/>
        <color rgb="FF267EF0"/>
        <rFont val="Microsoft YaHei"/>
        <charset val="134"/>
      </rPr>
      <t>https://www.hteacher.net/jiaoshi/20240317/486574.html</t>
    </r>
  </si>
  <si>
    <t>2024年湖北荆州洪湖市第二中学教师校园招聘10名公告</t>
  </si>
  <si>
    <r>
      <rPr>
        <u/>
        <sz val="10"/>
        <color rgb="FF267EF0"/>
        <rFont val="Microsoft YaHei"/>
        <charset val="134"/>
      </rPr>
      <t>https://www.hteacher.net/jiaoshi/20240317/486575.html</t>
    </r>
  </si>
  <si>
    <t xml:space="preserve">	2024年湖北咸宁赤壁职业教育（集团）学校招聘教师30名公告</t>
  </si>
  <si>
    <r>
      <rPr>
        <u/>
        <sz val="10"/>
        <color rgb="FF267EF0"/>
        <rFont val="Microsoft YaHei"/>
        <charset val="134"/>
      </rPr>
      <t>https://www.hteacher.net/jiaoshi/20240322/487733.html</t>
    </r>
  </si>
  <si>
    <t xml:space="preserve">2024年湖北咸宁市通城企事业单位“引才专列”招聘教师32名公告	</t>
  </si>
  <si>
    <r>
      <rPr>
        <u/>
        <sz val="10"/>
        <color rgb="FF267EF0"/>
        <rFont val="Microsoft YaHei"/>
        <charset val="134"/>
      </rPr>
      <t>https://www.hteacher.net/jiaoshi/20240325/488005.html</t>
    </r>
  </si>
  <si>
    <t xml:space="preserve">	2024年湖北武汉枫叶教育园区招聘教师49名公告</t>
  </si>
  <si>
    <t xml:space="preserve">	2024年湖北宜昌市事业单位进校园(武汉大学站)人才引进招聘教师45名公告</t>
  </si>
  <si>
    <r>
      <rPr>
        <u/>
        <sz val="10"/>
        <color rgb="FF267EF0"/>
        <rFont val="Microsoft YaHei"/>
        <charset val="134"/>
      </rPr>
      <t>https://www.hteacher.net/jiaoshi/20240325/488111.html</t>
    </r>
  </si>
  <si>
    <r>
      <rPr>
        <u/>
        <sz val="10"/>
        <color rgb="FF267EF0"/>
        <rFont val="Microsoft YaHei"/>
        <charset val="134"/>
      </rPr>
      <t>https://www.hteacher.net/jiaoshi/20240328/488618.html</t>
    </r>
  </si>
  <si>
    <t>2024年湖北武汉成丰学校高中教师招聘29名公告</t>
  </si>
  <si>
    <r>
      <rPr>
        <u/>
        <sz val="10"/>
        <color rgb="FF267EF0"/>
        <rFont val="Microsoft YaHei"/>
        <charset val="134"/>
      </rPr>
      <t>https://www.hteacher.net/jiaoshi/20240401/489217.html</t>
    </r>
  </si>
  <si>
    <t>2024年湖北荆州市松滋市校园招聘教师40名公告</t>
  </si>
  <si>
    <r>
      <rPr>
        <u/>
        <sz val="10"/>
        <color rgb="FF267EF0"/>
        <rFont val="Microsoft YaHei"/>
        <charset val="134"/>
      </rPr>
      <t>https://www.hteacher.net/jiaoshi/20240401/489218.html</t>
    </r>
  </si>
  <si>
    <t>2024年湖北黄冈市直“才聚荆楚·梦圆黄冈”事业单位引进教师33名公告</t>
  </si>
  <si>
    <r>
      <rPr>
        <u/>
        <sz val="10"/>
        <color rgb="FF267EF0"/>
        <rFont val="Microsoft YaHei"/>
        <charset val="134"/>
      </rPr>
      <t>https://www.hteacher.net/jiaoshi/20240402/489293.html</t>
    </r>
  </si>
  <si>
    <t>2024年湖北宜昌市事业单位“招才兴业”校园专项招聘教师274名公告</t>
  </si>
  <si>
    <r>
      <rPr>
        <u/>
        <sz val="10"/>
        <color rgb="FF267EF0"/>
        <rFont val="Microsoft YaHei"/>
        <charset val="134"/>
      </rPr>
      <t>https://www.hteacher.net/jiaoshi/20240407/490060.html</t>
    </r>
  </si>
  <si>
    <t>2024年湖北宜昌市教育系统高层次和急需紧缺人才引进校园招聘168名公告</t>
  </si>
  <si>
    <r>
      <rPr>
        <u/>
        <sz val="10"/>
        <color rgb="FF267EF0"/>
        <rFont val="Microsoft YaHei"/>
        <charset val="134"/>
      </rPr>
      <t>https://www.hteacher.net/jiaoshi/20240407/490094.html</t>
    </r>
  </si>
  <si>
    <t>2024年湖北黄石市阳新县高中学校校园招聘教师71名公告</t>
  </si>
  <si>
    <r>
      <rPr>
        <u/>
        <sz val="10"/>
        <color rgb="FF267EF0"/>
        <rFont val="Microsoft YaHei"/>
        <charset val="134"/>
      </rPr>
      <t>https://www.hteacher.net/jiaoshi/20240407/490096.html</t>
    </r>
  </si>
  <si>
    <t>2024年湖北十堰丹江口市第二批招聘引进高层次人才高中教师35名公告</t>
  </si>
  <si>
    <r>
      <rPr>
        <u/>
        <sz val="10"/>
        <color rgb="FF267EF0"/>
        <rFont val="Microsoft YaHei"/>
        <charset val="134"/>
      </rPr>
      <t>https://www.hteacher.net/jiaoshi/20240407/490097.html</t>
    </r>
  </si>
  <si>
    <t>2024年湖北宜昌市教育局所属事业单位校园专项招聘32名公告</t>
  </si>
  <si>
    <r>
      <rPr>
        <u/>
        <sz val="10"/>
        <color rgb="FF267EF0"/>
        <rFont val="Microsoft YaHei"/>
        <charset val="134"/>
      </rPr>
      <t>https://www.hteacher.net/jiaoshi/20240407/490098.html</t>
    </r>
  </si>
  <si>
    <t>2024年湖北襄阳市保康县统一公开招聘事业单位教师岗16名公告</t>
  </si>
  <si>
    <r>
      <rPr>
        <u/>
        <sz val="10"/>
        <color rgb="FF267EF0"/>
        <rFont val="Microsoft YaHei"/>
        <charset val="134"/>
      </rPr>
      <t>https://www.hteacher.net/jiaoshi/20240409/490952.html</t>
    </r>
  </si>
  <si>
    <t>2024年湖北荆门市沙洋县城区高中学校教师专项招聘22名公告</t>
  </si>
  <si>
    <r>
      <rPr>
        <u/>
        <sz val="10"/>
        <color rgb="FF267EF0"/>
        <rFont val="Microsoft YaHei"/>
        <charset val="134"/>
      </rPr>
      <t>https://www.hteacher.net/jiaoshi/20240410/491016.html</t>
    </r>
  </si>
  <si>
    <t>2024年湖北咸宁市“引才专列”活动武汉大学站事业单位引进教师47名</t>
  </si>
  <si>
    <r>
      <rPr>
        <u/>
        <sz val="10"/>
        <color rgb="FF267EF0"/>
        <rFont val="Microsoft YaHei"/>
        <charset val="134"/>
      </rPr>
      <t>https://www.hteacher.net/jiaoshi/20240411/491267.html</t>
    </r>
  </si>
  <si>
    <t>2024年湖北襄阳市第五中学公开招聘紧缺高层次专业人才教师26名公告</t>
  </si>
  <si>
    <r>
      <rPr>
        <u/>
        <sz val="10"/>
        <color rgb="FF267EF0"/>
        <rFont val="Microsoft YaHei"/>
        <charset val="134"/>
      </rPr>
      <t>https://www.hteacher.net/jiaoshi/20240411/491268.html</t>
    </r>
  </si>
  <si>
    <t>2024年湖北孝感市安陆市第二高级中学人才引进教师10名公告</t>
  </si>
  <si>
    <r>
      <rPr>
        <u/>
        <sz val="10"/>
        <color rgb="FF267EF0"/>
        <rFont val="Microsoft YaHei"/>
        <charset val="134"/>
      </rPr>
      <t>https://www.hteacher.net/jiaoshi/20240411/491270.html</t>
    </r>
  </si>
  <si>
    <t>2024年湖北华中科技大学附属小学招聘社会用工教师20名公告</t>
  </si>
  <si>
    <r>
      <rPr>
        <u/>
        <sz val="10"/>
        <color rgb="FF267EF0"/>
        <rFont val="Microsoft YaHei"/>
        <charset val="134"/>
      </rPr>
      <t>https://www.hteacher.net/jiaoshi/20240411/491338.html</t>
    </r>
  </si>
  <si>
    <t>2024年湖北荆州市公安县教育系统校园招聘教师41名公告</t>
  </si>
  <si>
    <r>
      <rPr>
        <u/>
        <sz val="10"/>
        <color rgb="FF267EF0"/>
        <rFont val="Microsoft YaHei"/>
        <charset val="134"/>
      </rPr>
      <t>https://www.hteacher.net/jiaoshi/20240412/491422.html</t>
    </r>
  </si>
  <si>
    <t>2024年湖北随州市曾都区教育系统急需专业人才引进教师50名公告</t>
  </si>
  <si>
    <r>
      <rPr>
        <u/>
        <sz val="10"/>
        <color rgb="FF267EF0"/>
        <rFont val="Microsoft YaHei"/>
        <charset val="134"/>
      </rPr>
      <t>https://www.hteacher.net/jiaoshi/20240412/491424.html</t>
    </r>
  </si>
  <si>
    <t>2024年湖北十堰市张湾区引进高层次和急需紧缺人才教师20名公告</t>
  </si>
  <si>
    <r>
      <rPr>
        <u/>
        <sz val="10"/>
        <color rgb="FF267EF0"/>
        <rFont val="Microsoft YaHei"/>
        <charset val="134"/>
      </rPr>
      <t>https://www.hteacher.net/jiaoshi/20240412/491425.html</t>
    </r>
  </si>
  <si>
    <t>2024年湖北荆州市沙市区面向高校公开招聘教师20名公告</t>
  </si>
  <si>
    <r>
      <rPr>
        <u/>
        <sz val="10"/>
        <color rgb="FF267EF0"/>
        <rFont val="Microsoft YaHei"/>
        <charset val="134"/>
      </rPr>
      <t>https://www.hteacher.net/jiaoshi/20240413/491969.html</t>
    </r>
  </si>
  <si>
    <t>2024年湖北荆州监利市职教中心春季教师招聘51名公告</t>
  </si>
  <si>
    <r>
      <rPr>
        <u/>
        <sz val="10"/>
        <color rgb="FF267EF0"/>
        <rFont val="Microsoft YaHei"/>
        <charset val="134"/>
      </rPr>
      <t>https://www.hteacher.net/jiaoshi/20240415/492222.html</t>
    </r>
  </si>
  <si>
    <t>2024年湖北荆门京山中学教师招聘16名公告</t>
  </si>
  <si>
    <r>
      <rPr>
        <u/>
        <sz val="10"/>
        <color rgb="FF267EF0"/>
        <rFont val="Microsoft YaHei"/>
        <charset val="134"/>
      </rPr>
      <t>https://www.hteacher.net/jiaoshi/20240415/492127.html</t>
    </r>
  </si>
  <si>
    <t>2024年湖北潜江市校园招聘教师暨人才引进234名公告</t>
  </si>
  <si>
    <r>
      <rPr>
        <u/>
        <sz val="10"/>
        <color rgb="FF267EF0"/>
        <rFont val="Microsoft YaHei"/>
        <charset val="134"/>
      </rPr>
      <t>https://www.hteacher.net/jiaoshi/20240415/492126.html</t>
    </r>
  </si>
  <si>
    <t>2024年湖北黄冈市团风县赴高校专项公开招聘教师20名公告</t>
  </si>
  <si>
    <r>
      <rPr>
        <u/>
        <sz val="10"/>
        <color rgb="FF267EF0"/>
        <rFont val="Microsoft YaHei"/>
        <charset val="134"/>
      </rPr>
      <t>https://www.hteacher.net/jiaoshi/20240415/492124.html</t>
    </r>
  </si>
  <si>
    <t>2024年湖北襄阳市南漳县招聘高中中职及特教教师44名公告</t>
  </si>
  <si>
    <r>
      <rPr>
        <u/>
        <sz val="10"/>
        <color rgb="FF267EF0"/>
        <rFont val="Microsoft YaHei"/>
        <charset val="134"/>
      </rPr>
      <t>https://www.hteacher.net/jiaoshi/20240416/492459.html</t>
    </r>
  </si>
  <si>
    <t>2024年湖北黄冈市红安县事业单位引进教师13名公告</t>
  </si>
  <si>
    <r>
      <rPr>
        <u/>
        <sz val="10"/>
        <color rgb="FF267EF0"/>
        <rFont val="Microsoft YaHei"/>
        <charset val="134"/>
      </rPr>
      <t>https://www.hteacher.net/jiaoshi/20240417/492599.html</t>
    </r>
  </si>
  <si>
    <t>2024年湖北天门市江汉学校招聘教师68名公告</t>
  </si>
  <si>
    <r>
      <rPr>
        <u/>
        <sz val="10"/>
        <color rgb="FF267EF0"/>
        <rFont val="Microsoft YaHei"/>
        <charset val="134"/>
      </rPr>
      <t>https://www.hteacher.net/jiaoshi/20240418/492810.html</t>
    </r>
  </si>
  <si>
    <t>2024年湖北十堰郧西县事业单位公开引进高层次及急需紧缺教师23名公告</t>
  </si>
  <si>
    <r>
      <rPr>
        <u/>
        <sz val="10"/>
        <color rgb="FF267EF0"/>
        <rFont val="Microsoft YaHei"/>
        <charset val="134"/>
      </rPr>
      <t>https://www.hteacher.net/jiaoshi/20240418/492778.html</t>
    </r>
  </si>
  <si>
    <t>2024年湖北襄阳市第四中学公开招聘紧缺高层次专业人才教师25名公告</t>
  </si>
  <si>
    <r>
      <rPr>
        <u/>
        <sz val="10"/>
        <color rgb="FF267EF0"/>
        <rFont val="Microsoft YaHei"/>
        <charset val="134"/>
      </rPr>
      <t>https://www.hteacher.net/jiaoshi/20240418/492777.html</t>
    </r>
  </si>
  <si>
    <t>2024年湖北荆州市荆州区赴高校公开招聘中小学教师37名公告</t>
  </si>
  <si>
    <r>
      <rPr>
        <u/>
        <sz val="10"/>
        <color rgb="FF267EF0"/>
        <rFont val="Microsoft YaHei"/>
        <charset val="134"/>
      </rPr>
      <t>https://www.hteacher.net/jiaoshi/20240423/493855.html</t>
    </r>
  </si>
  <si>
    <t>2024年湖北随州市直部分事业单位急需紧缺高层次人才招聘教师23名公告</t>
  </si>
  <si>
    <r>
      <rPr>
        <u/>
        <sz val="10"/>
        <color rgb="FF267EF0"/>
        <rFont val="Microsoft YaHei"/>
        <charset val="134"/>
      </rPr>
      <t>https://www.hteacher.net/jiaoshi/20240423/493826.html</t>
    </r>
  </si>
  <si>
    <t>2024年湖北孝感安陆市第一高级中学招聘教师招聘15人公告</t>
  </si>
  <si>
    <r>
      <rPr>
        <u/>
        <sz val="10"/>
        <color rgb="FF267EF0"/>
        <rFont val="Microsoft YaHei"/>
        <charset val="134"/>
      </rPr>
      <t>https://www.hteacher.net/jiaoshi/20240423/493704.html</t>
    </r>
  </si>
  <si>
    <t>2024年湖北襄阳老河口市教育系统公开招聘高中、中职教师60名公告</t>
  </si>
  <si>
    <r>
      <rPr>
        <u/>
        <sz val="10"/>
        <color rgb="FF267EF0"/>
        <rFont val="Microsoft YaHei"/>
        <charset val="134"/>
      </rPr>
      <t>https://www.hteacher.net/jiaoshi/20240424/494034.html</t>
    </r>
  </si>
  <si>
    <t>2024年湖北黄冈市红安县赴高校专项公开招聘教师20名公告</t>
  </si>
  <si>
    <r>
      <rPr>
        <u/>
        <sz val="10"/>
        <color rgb="FF267EF0"/>
        <rFont val="Microsoft YaHei"/>
        <charset val="134"/>
      </rPr>
      <t>https://www.hteacher.net/jiaoshi/20240424/494033.html</t>
    </r>
  </si>
  <si>
    <t>2024年湖北黄冈武穴市赴高校专项公开招聘高中教师14名公告</t>
  </si>
  <si>
    <r>
      <rPr>
        <u/>
        <sz val="10"/>
        <color rgb="FF267EF0"/>
        <rFont val="Microsoft YaHei"/>
        <charset val="134"/>
      </rPr>
      <t>https://www.hteacher.net/jiaoshi/20240424/494032.html</t>
    </r>
  </si>
  <si>
    <t>2024年湖北鄂州市赴高校专项招聘高中教师49名公告</t>
  </si>
  <si>
    <r>
      <rPr>
        <u/>
        <sz val="10"/>
        <color rgb="FF267EF0"/>
        <rFont val="Microsoft YaHei"/>
        <charset val="134"/>
      </rPr>
      <t>https://www.hteacher.net/jiaoshi/20240424/494031.html</t>
    </r>
  </si>
  <si>
    <t>2024年湖北襄阳宜城市校园招聘教师75名公告</t>
  </si>
  <si>
    <r>
      <rPr>
        <u/>
        <sz val="10"/>
        <color rgb="FF267EF0"/>
        <rFont val="Microsoft YaHei"/>
        <charset val="134"/>
      </rPr>
      <t>https://www.hteacher.net/jiaoshi/20240425/494188.html</t>
    </r>
  </si>
  <si>
    <t>2024年湖北十堰市郧阳中学招聘教师13名公告</t>
  </si>
  <si>
    <r>
      <rPr>
        <u/>
        <sz val="10"/>
        <color rgb="FF267EF0"/>
        <rFont val="Microsoft YaHei"/>
        <charset val="134"/>
      </rPr>
      <t>https://www.hteacher.net/jiaoshi/20240426/494518.html</t>
    </r>
  </si>
  <si>
    <t>2024年湖北武汉成丰学校招聘教师33名公告</t>
  </si>
  <si>
    <r>
      <rPr>
        <u/>
        <sz val="10"/>
        <color rgb="FF267EF0"/>
        <rFont val="Microsoft YaHei"/>
        <charset val="134"/>
      </rPr>
      <t>https://www.hteacher.net/jiaoshi/20240426/494517.html</t>
    </r>
  </si>
  <si>
    <t>2024年湖北十堰市特殊教育学校公开招聘教师11名公告</t>
  </si>
  <si>
    <r>
      <rPr>
        <u/>
        <sz val="10"/>
        <color rgb="FF267EF0"/>
        <rFont val="Microsoft YaHei"/>
        <charset val="134"/>
      </rPr>
      <t>https://www.hteacher.net/jiaoshi/20240426/494499.html</t>
    </r>
  </si>
  <si>
    <t>2024年湖北荆州经济技术开发区公开招聘教师50名公告</t>
  </si>
  <si>
    <r>
      <rPr>
        <u/>
        <sz val="10"/>
        <color rgb="FF267EF0"/>
        <rFont val="Microsoft YaHei"/>
        <charset val="134"/>
      </rPr>
      <t>https://www.hteacher.net/jiaoshi/20240426/494498.html</t>
    </r>
  </si>
  <si>
    <t>2024年湖北武汉某公立小学招聘教师1名公告</t>
  </si>
  <si>
    <t>2024年湖北武汉蔡甸区某初级中学教师招聘1名公告</t>
  </si>
  <si>
    <t>2024年春季湖北黄冈市蕲春县教育系统赴高校专项招聘教师148名公告</t>
  </si>
  <si>
    <r>
      <rPr>
        <u/>
        <sz val="10"/>
        <color rgb="FF267EF0"/>
        <rFont val="Microsoft YaHei"/>
        <charset val="134"/>
      </rPr>
      <t>https://www.hteacher.net/jiaoshi/20240518/499040.html</t>
    </r>
  </si>
  <si>
    <t>2024年湖北省咸宁市崇阳县人才引进教师招聘14名公告</t>
  </si>
  <si>
    <r>
      <rPr>
        <u/>
        <sz val="10"/>
        <color rgb="FF267EF0"/>
        <rFont val="Microsoft YaHei"/>
        <charset val="134"/>
      </rPr>
      <t>https://www.hteacher.net/jiaoshi/20240517/498734.html</t>
    </r>
  </si>
  <si>
    <t>2024年湖北襄阳南漳县“优师回乡”暨引进县外在编在岗优秀教师10名公</t>
  </si>
  <si>
    <r>
      <rPr>
        <u/>
        <sz val="10"/>
        <color rgb="FF267EF0"/>
        <rFont val="Microsoft YaHei"/>
        <charset val="134"/>
      </rPr>
      <t>https://www.hteacher.net/jiaoshi/20240517/498729.html</t>
    </r>
  </si>
  <si>
    <t>2024年湖北十堰市教育局直属学校引进高层次人才教师105名公告</t>
  </si>
  <si>
    <t>2024年湖北宜昌市事业单位进校园(华中农业大学站)人才引进教师61名公告</t>
  </si>
  <si>
    <t>2024年湖北黄冈黄梅县赴高校专项公开招聘高层次教师5名公告</t>
  </si>
  <si>
    <t>2024年湖北十堰市竹溪县公开招聘高中阶段学校教师20名公告</t>
  </si>
  <si>
    <r>
      <rPr>
        <u/>
        <sz val="10"/>
        <color rgb="FF267EF0"/>
        <rFont val="Microsoft YaHei"/>
        <charset val="134"/>
      </rPr>
      <t>https://www.hteacher.net/jiaoshi/20240516/498475.html</t>
    </r>
  </si>
  <si>
    <t>2024年湖北黄石市大冶市教育系统公开招聘专业教师27名公告</t>
  </si>
  <si>
    <r>
      <rPr>
        <u/>
        <sz val="10"/>
        <color rgb="FF267EF0"/>
        <rFont val="Microsoft YaHei"/>
        <charset val="134"/>
      </rPr>
      <t>https://www.hteacher.net/jiaoshi/20240515/498306.html</t>
    </r>
  </si>
  <si>
    <t>2024年湖北黄冈市"才聚荆楚·梦圆黄冈"英山县招聘高层次人才教师4名公</t>
  </si>
  <si>
    <t>2024年湖北黄石市阳新县事业单位招聘急需紧缺专业高学历人才教师16名</t>
  </si>
  <si>
    <r>
      <rPr>
        <u/>
        <sz val="10"/>
        <color rgb="FF267EF0"/>
        <rFont val="Microsoft YaHei"/>
        <charset val="134"/>
      </rPr>
      <t>https://www.hteacher.net/jiaoshi/20240515/498145.html</t>
    </r>
  </si>
  <si>
    <t>2024年湖北孝感市企事业单位人才引进社会公开招聘教师215名公告</t>
  </si>
  <si>
    <r>
      <rPr>
        <u/>
        <sz val="10"/>
        <color rgb="FF267EF0"/>
        <rFont val="Microsoft YaHei"/>
        <charset val="134"/>
      </rPr>
      <t>https://www.hteacher.net/jiaoshi/20240515/498127.html</t>
    </r>
  </si>
  <si>
    <t>2024年湖北黄冈麻城市第一中学招聘教师20名公告</t>
  </si>
  <si>
    <r>
      <rPr>
        <u/>
        <sz val="10"/>
        <color rgb="FF267EF0"/>
        <rFont val="Microsoft YaHei"/>
        <charset val="134"/>
      </rPr>
      <t>https://www.hteacher.net/jiaoshi/20240514/497951.html</t>
    </r>
  </si>
  <si>
    <t>2024年湖北黄冈麻城市事业单位公开招聘引进高层次人才教师5名公告</t>
  </si>
  <si>
    <t>2024年湖北大学附属中学教师招聘8名公告</t>
  </si>
  <si>
    <t>2024年湖北武汉市太平洋高级中学教师招聘20名公告</t>
  </si>
  <si>
    <r>
      <rPr>
        <u/>
        <sz val="10"/>
        <color rgb="FF267EF0"/>
        <rFont val="Microsoft YaHei"/>
        <charset val="134"/>
      </rPr>
      <t>https://www.hteacher.net/jiaoshi/20240513/497614.html</t>
    </r>
  </si>
  <si>
    <t>2024年湖北武汉东湖新技术开发区面向社会公开招聘中小学教师667名公告</t>
  </si>
  <si>
    <r>
      <rPr>
        <u/>
        <sz val="10"/>
        <color rgb="FF267EF0"/>
        <rFont val="Microsoft YaHei"/>
        <charset val="134"/>
      </rPr>
      <t>https://www.hteacher.net/jiaoshi/20240510/496750.html</t>
    </r>
  </si>
  <si>
    <t>2024年随州职业技术学院公开招聘博士研究生9名公告</t>
  </si>
  <si>
    <t>2024年湖北襄阳市谷城县事业单位统一公开招聘教师41名公告</t>
  </si>
  <si>
    <r>
      <rPr>
        <u/>
        <sz val="10"/>
        <color rgb="FF267EF0"/>
        <rFont val="Microsoft YaHei"/>
        <charset val="134"/>
      </rPr>
      <t>https://www.hteacher.net/jiaoshi/20240508/496286.html</t>
    </r>
  </si>
  <si>
    <t>2024年湖北武汉东西湖区聘用制教师招聘200名公告</t>
  </si>
  <si>
    <r>
      <rPr>
        <u/>
        <sz val="10"/>
        <color rgb="FF267EF0"/>
        <rFont val="Microsoft YaHei"/>
        <charset val="134"/>
      </rPr>
      <t>https://www.hteacher.net/jiaoshi/20240507/495719.html</t>
    </r>
  </si>
  <si>
    <t>2024年湖北咸宁市通城县高中教师招聘50名公告</t>
  </si>
  <si>
    <r>
      <rPr>
        <u/>
        <sz val="10"/>
        <color rgb="FF267EF0"/>
        <rFont val="Microsoft YaHei"/>
        <charset val="134"/>
      </rPr>
      <t>https://www.hteacher.net/jiaoshi/20240430/495299.html</t>
    </r>
  </si>
  <si>
    <t>2024年湖北咸宁市崇阳县事业单位公开招聘教师36名公告</t>
  </si>
  <si>
    <r>
      <rPr>
        <u/>
        <sz val="10"/>
        <color rgb="FF267EF0"/>
        <rFont val="Microsoft YaHei"/>
        <charset val="134"/>
      </rPr>
      <t>https://www.hteacher.net/jiaoshi/20240430/495283.html</t>
    </r>
  </si>
  <si>
    <t>2024年湖北襄阳市第二中学等九所学校公开招聘教师42名公告</t>
  </si>
  <si>
    <r>
      <rPr>
        <u/>
        <sz val="10"/>
        <color rgb="FF267EF0"/>
        <rFont val="Microsoft YaHei"/>
        <charset val="134"/>
      </rPr>
      <t>https://www.hteacher.net/jiaoshi/20240430/495212.html</t>
    </r>
  </si>
  <si>
    <t>2024年湖北襄阳市第一中学等五所学校公开招聘教师43名公告</t>
  </si>
  <si>
    <r>
      <rPr>
        <u/>
        <sz val="10"/>
        <color rgb="FF267EF0"/>
        <rFont val="Microsoft YaHei"/>
        <charset val="134"/>
      </rPr>
      <t>https://www.hteacher.net/jiaoshi/20240430/495210.html</t>
    </r>
  </si>
  <si>
    <t>2024年湖北武汉市第一中学竞赛教练专项招聘8名公告</t>
  </si>
  <si>
    <t>2024年湖北荆州市江陵县第一高级中学赴华师公开招聘教师3名公告</t>
  </si>
  <si>
    <t>2024年湖北襄阳市樊城区定向招聘教师35名公告</t>
  </si>
  <si>
    <r>
      <rPr>
        <u/>
        <sz val="10"/>
        <color rgb="FF267EF0"/>
        <rFont val="Microsoft YaHei"/>
        <charset val="134"/>
      </rPr>
      <t>https://www.hteacher.net/jiaoshi/20240429/494941.html</t>
    </r>
  </si>
  <si>
    <t>2024年湖北省武昌实验中学沙湖学校招聘教9名公告</t>
  </si>
  <si>
    <t>2024年湖北中国地质大学（武汉）附属学校教师招聘7名公告</t>
  </si>
  <si>
    <t>2024年湖北十堰市茅箭区教育局所属学校公开招聘教师134名公告</t>
  </si>
  <si>
    <r>
      <rPr>
        <u/>
        <sz val="10"/>
        <color rgb="FF267EF0"/>
        <rFont val="Microsoft YaHei"/>
        <charset val="134"/>
      </rPr>
      <t>https://www.hteacher.net/jiaoshi/20240612/504472.html</t>
    </r>
  </si>
  <si>
    <t>2024年湖北武汉爱莎文华中学部国内升学方向（CNC）招聘中高考教师</t>
  </si>
  <si>
    <t>2024年湖北武汉澳新高级中学招聘若干名教师公告</t>
  </si>
  <si>
    <t>2024年湖北宜昌市伍家岗区专项公开招聘幼儿园教师12名公告</t>
  </si>
  <si>
    <r>
      <rPr>
        <u/>
        <sz val="10"/>
        <color rgb="FF267EF0"/>
        <rFont val="Microsoft YaHei"/>
        <charset val="134"/>
      </rPr>
      <t>https://www.hteacher.net/jiaoshi/20240607/503674.html</t>
    </r>
  </si>
  <si>
    <t>2024年秋季湖北华中师范大学附属梧桐湖学校招聘教师公告</t>
  </si>
  <si>
    <t>2024年湖北襄阳高新区定向招聘中小学教师60名公告</t>
  </si>
  <si>
    <r>
      <rPr>
        <u/>
        <sz val="10"/>
        <color rgb="FF267EF0"/>
        <rFont val="Microsoft YaHei"/>
        <charset val="134"/>
      </rPr>
      <t>https://www.hteacher.net/jiaoshi/20240607/503529.html</t>
    </r>
  </si>
  <si>
    <t>2024年湖北黄冈市黄州区专项招聘义务教育学校、幼儿园教师83名公告</t>
  </si>
  <si>
    <r>
      <rPr>
        <u/>
        <sz val="10"/>
        <color rgb="FF267EF0"/>
        <rFont val="Microsoft YaHei"/>
        <charset val="134"/>
      </rPr>
      <t>https://www.hteacher.net/jiaoshi/20240316/503104.html</t>
    </r>
  </si>
  <si>
    <t>2024年湖北襄阳市第三中学面向社会公开招聘合同制教师公告</t>
  </si>
  <si>
    <t>2024年湖北随州职业技术学院校园专项公开招聘32名公告</t>
  </si>
  <si>
    <t>2024年湖北武汉同济医学院附属小学公开招聘教师11名公告</t>
  </si>
  <si>
    <r>
      <rPr>
        <u/>
        <sz val="10"/>
        <color rgb="FF267EF0"/>
        <rFont val="Microsoft YaHei"/>
        <charset val="134"/>
      </rPr>
      <t>https://www.hteacher.net/jiaoshi/20240606/503030.html</t>
    </r>
  </si>
  <si>
    <t>2024年湖北神农架林区招聘高中初中学段教师3名公告</t>
  </si>
  <si>
    <t>2024年湖北黄冈市黄州区专项公开招聘黄冈市实验小学教师39名公告</t>
  </si>
  <si>
    <r>
      <rPr>
        <u/>
        <sz val="10"/>
        <color rgb="FF267EF0"/>
        <rFont val="Microsoft YaHei"/>
        <charset val="134"/>
      </rPr>
      <t>https://www.hteacher.net/jiaoshi/20240603/502200.html</t>
    </r>
  </si>
  <si>
    <t>2024年湖北恩施州咸丰县教育局所属事业单位公开选调教师38名公告</t>
  </si>
  <si>
    <r>
      <rPr>
        <u/>
        <sz val="10"/>
        <color rgb="FF267EF0"/>
        <rFont val="Microsoft YaHei"/>
        <charset val="134"/>
      </rPr>
      <t>https://www.hteacher.net/jiaoshi/20240603/502098.html</t>
    </r>
  </si>
  <si>
    <t>2024年湖北黄冈中学南校区第二批专项公开招聘教师79名公告</t>
  </si>
  <si>
    <r>
      <rPr>
        <u/>
        <sz val="10"/>
        <color rgb="FF267EF0"/>
        <rFont val="Microsoft YaHei"/>
        <charset val="134"/>
      </rPr>
      <t>https://www.hteacher.net/jiaoshi/20240531/501846.html</t>
    </r>
  </si>
  <si>
    <t>2024年湖北襄阳楚汉高中高薪招聘122名公告</t>
  </si>
  <si>
    <r>
      <rPr>
        <u/>
        <sz val="10"/>
        <color rgb="FF267EF0"/>
        <rFont val="Microsoft YaHei"/>
        <charset val="134"/>
      </rPr>
      <t>https://www.hteacher.net/jiaoshi/20240531/501735.html</t>
    </r>
  </si>
  <si>
    <t>2024年湖北十堰经济技术开发区公开招聘中小学幼儿园教师11名公告</t>
  </si>
  <si>
    <r>
      <rPr>
        <u/>
        <sz val="10"/>
        <color rgb="FF267EF0"/>
        <rFont val="Microsoft YaHei"/>
        <charset val="134"/>
      </rPr>
      <t>https://www.hteacher.net/jiaoshi/20240531/501733.html</t>
    </r>
  </si>
  <si>
    <t>2024年黄石阳新县特殊教育学校教师招聘4名公告</t>
  </si>
  <si>
    <t>2024年湖北荆州公安县教师发展和教学研究中心公开选调教研员6名公告</t>
  </si>
  <si>
    <t>2024年湖北省孝感高新区中小学幼儿园公开招聘教师66名公告</t>
  </si>
  <si>
    <r>
      <rPr>
        <u/>
        <sz val="10"/>
        <color rgb="FF267EF0"/>
        <rFont val="Microsoft YaHei"/>
        <charset val="134"/>
      </rPr>
      <t>https://www.hteacher.net/jiaoshi/20240530/501540.html</t>
    </r>
  </si>
  <si>
    <t>2024年湖北孝感市临空区小学幼儿园教师公开招聘教师10名公告</t>
  </si>
  <si>
    <r>
      <rPr>
        <u/>
        <sz val="10"/>
        <color rgb="FF267EF0"/>
        <rFont val="Microsoft YaHei"/>
        <charset val="134"/>
      </rPr>
      <t>https://www.hteacher.net/jiaoshi/20240530/501537.html</t>
    </r>
  </si>
  <si>
    <t>2024年湖北黄石市阳新县公开招聘高中学校教师20名公告</t>
  </si>
  <si>
    <r>
      <rPr>
        <u/>
        <sz val="10"/>
        <color rgb="FF267EF0"/>
        <rFont val="Microsoft YaHei"/>
        <charset val="134"/>
      </rPr>
      <t>https://www.hteacher.net/jiaoshi/20240529/501484.html</t>
    </r>
  </si>
  <si>
    <t>2024年湖北武汉光谷为明实验学校部分岗位招聘教师公告</t>
  </si>
  <si>
    <t>2024年湖北黄冈市团风县事业单位公开招聘引进高层次急需紧缺教师5名公</t>
  </si>
  <si>
    <t>2024年湖北咸宁市咸安区事业单位（含备案制）招聘教师18名公告</t>
  </si>
  <si>
    <r>
      <rPr>
        <u/>
        <sz val="10"/>
        <color rgb="FF267EF0"/>
        <rFont val="Microsoft YaHei"/>
        <charset val="134"/>
      </rPr>
      <t>https://www.hteacher.net/jiaoshi/20240527/500710.html</t>
    </r>
  </si>
  <si>
    <t>2024年湖北咸宁市通山县高中、中职和特殊教育教师校园招聘26名公告</t>
  </si>
  <si>
    <r>
      <rPr>
        <u/>
        <sz val="10"/>
        <color rgb="FF267EF0"/>
        <rFont val="Microsoft YaHei"/>
        <charset val="134"/>
      </rPr>
      <t>https://www.hteacher.net/jiaoshi/20240524/500557.html</t>
    </r>
  </si>
  <si>
    <t>2024年湖北十堰市张湾区招聘中小学幼儿园教师130名公告</t>
  </si>
  <si>
    <r>
      <rPr>
        <u/>
        <sz val="10"/>
        <color rgb="FF267EF0"/>
        <rFont val="Microsoft YaHei"/>
        <charset val="134"/>
      </rPr>
      <t>https://www.hteacher.net/jiaoshi/20240523/500023.html</t>
    </r>
  </si>
  <si>
    <t>2024年湖北十堰郧西县高中阶段学校教师招聘43名公告</t>
  </si>
  <si>
    <r>
      <rPr>
        <u/>
        <sz val="10"/>
        <color rgb="FF267EF0"/>
        <rFont val="Microsoft YaHei"/>
        <charset val="134"/>
      </rPr>
      <t>https://www.hteacher.net/jiaoshi/20240523/500002.html</t>
    </r>
  </si>
  <si>
    <t>2024年湖北中国地质大学（武汉）附属学校幼教部招聘幼儿教师1名公告</t>
  </si>
  <si>
    <t>2024年湖北武汉文理学院招聘教师61名公告</t>
  </si>
  <si>
    <t>2024年湖北武昌工学院教师引进24名公告</t>
  </si>
  <si>
    <t>2024年湖北汉口学院专任教师招聘公告</t>
  </si>
  <si>
    <t>2024年湖北恩施州宣恩县教育局选调县外教师招聘10名公告</t>
  </si>
  <si>
    <t>2024年湖北武汉市江夏区面向社会公开招聘政府购买服务合同制教师200名</t>
  </si>
  <si>
    <t>2024年湖北黄冈市英山县公开招聘城区学校专任教师30名公告</t>
  </si>
  <si>
    <t>2024年湖北黄冈职业技术学院公开招聘非事业编合同制教师90名公告</t>
  </si>
  <si>
    <t>2024年湖北襄阳市谷城县公开选聘城区教师95名公告</t>
  </si>
  <si>
    <t>2024年湖北荆州监利市城区义教学校公开选聘教师110名公告</t>
  </si>
  <si>
    <t>2024年湖北襄阳市谷城县中小学教研员公开选聘3名公告</t>
  </si>
  <si>
    <t>2024年湖北宜昌市​西陵区教育系统部分急需紧缺学科教师人才引进公告</t>
  </si>
  <si>
    <t>2024年湖北随州市第一中学公开选调事业单位人员4名公告</t>
  </si>
  <si>
    <t>2024年湖北武汉市旅游学校招聘中职教师12名公告</t>
  </si>
  <si>
    <t>2024年湖北长阳市长阳县教育局所属事业单位人才引进教师19名公告</t>
  </si>
  <si>
    <t>2024年湖北荆州市公安县南闸中学教师招聘5名公告</t>
  </si>
  <si>
    <t>2024年湖北恩施州宣恩县教育局选调县外教师10名公告</t>
  </si>
  <si>
    <t>2024年湖北黄冈菱湖高级中学秋季学期教师招聘62名公告</t>
  </si>
  <si>
    <t>2022年湖北武汉市部分区属事业单位专项招聘教师20名公告</t>
  </si>
  <si>
    <t>2022年湖北宜昌市事业单位面向应届高校毕业生招聘教师40名公告公告</t>
  </si>
  <si>
    <t>2024年湖北荆门市“荆门优才计划”专项选聘教师49名公告</t>
  </si>
  <si>
    <t>2024年湖北武汉市某公立高中招聘教师15名公告</t>
  </si>
  <si>
    <t>2024年湖北荆州石首市事业单位第二批人才引进教师8名公告</t>
  </si>
  <si>
    <t>2024年湖北荆州市公安县事业单位第二批人才引进教师21名公告</t>
  </si>
  <si>
    <t>2024年湖北荆门市直属机关幼儿园招聘6名教师公告</t>
  </si>
  <si>
    <t>2024年湖北荆州石首市市直小学分片区公开选调教师40名公告</t>
  </si>
  <si>
    <t>2024年湖北荆门市教育局专项招聘教师68名公告</t>
  </si>
  <si>
    <t>2024年湖北黄冈市英山县希贤高级中学招聘教师11名公告</t>
  </si>
  <si>
    <t>2024年湖北襄阳市襄州区教育系统公开招聘高中(含职教中心)教师50名公告</t>
  </si>
  <si>
    <t>2024年湖北武汉市江岸区育才寄宿实验小学招聘教师20名公告</t>
  </si>
  <si>
    <t>2024年湖北宜昌高新区教育事业单位专项公开招聘教师74名公告</t>
  </si>
  <si>
    <t>2024年湖北随州市曾都区部分学校公开招聘教师100名公告</t>
  </si>
  <si>
    <t>2024年湖北武汉市第十一中学招聘教师若干名公告</t>
  </si>
  <si>
    <t>2024年湖北武汉市中心城区某重点初中招聘教师若干名公告</t>
  </si>
  <si>
    <t>2024年湖北武汉市实验学校招聘高中学段教师若干名公告</t>
  </si>
  <si>
    <t>2024年湖北宜昌市伍家岗区实验中小学招聘代课老师若干名公告</t>
  </si>
  <si>
    <t>2024年湖北武汉市洪山区街道口小学教师招聘若干名公告</t>
  </si>
  <si>
    <t>2024年7月湖北襄阳五中教师招聘14名公告</t>
  </si>
  <si>
    <t>2024年湖北武汉市东湖实验学校临聘教师招聘19名公告</t>
  </si>
  <si>
    <t>2024年湖北宜昌市点军区教育系统招聘公益事业聘用编制教师11名公告</t>
  </si>
  <si>
    <t>2024年湖北武汉市洪山实验幼儿园教育集团用人额度岗位招聘教师7名公告</t>
  </si>
  <si>
    <t>2024年洪山区幼儿园用人额度身份教师招聘公告汇总</t>
  </si>
  <si>
    <t>2024年秋季湖北武汉市洪山区武南幼儿园教育集团用人额度招聘教师8名公</t>
  </si>
  <si>
    <t>2024年湖北武汉市洪山区铁机幼儿园教育集团用人额度招聘教师8名公告</t>
  </si>
  <si>
    <t>2024年湖北宜昌市夷陵区教育系统引进急需紧缺成熟骨干人才教师17名公</t>
  </si>
  <si>
    <t>2024年湖北宜昌市远安县教育局所属事业单位人才引进教师2名公告</t>
  </si>
  <si>
    <t>2024年夏季湖北黄石大冶市高中学校公开招聘专业教师24名公告</t>
  </si>
  <si>
    <t>2024年湖北武汉长江新区谌家矶片区中小学聘用制教师招聘教师60名公告</t>
  </si>
  <si>
    <t>2024年湖北省现代农业技师学院招聘教师39名公告</t>
  </si>
  <si>
    <t>2024年湖北武汉中心城区某重点小学招聘教师9名公告</t>
  </si>
  <si>
    <t>2024年湖北黄石市阳新县事业单位公开招聘教师25名公告</t>
  </si>
  <si>
    <t>2024年湖北咸宁市通城县农村学校教师选调进城50名公告</t>
  </si>
  <si>
    <t>2024年湖北荆楚理工学院公开招聘17名硕士专任教师公告</t>
  </si>
  <si>
    <t>2024年6月湖北恩施学院招聘公告</t>
  </si>
  <si>
    <t>2024年湖北武汉晴川学院招聘公告</t>
  </si>
  <si>
    <t>2024年湖北武汉工商学院自有博士教师招聘公告</t>
  </si>
  <si>
    <t>2024年湖北长江艺术工程职业学院招聘教师44名公告</t>
  </si>
  <si>
    <t>2024年湖北武汉传媒学院高层次人才招聘公告</t>
  </si>
  <si>
    <t>2024年湖北汽车工业学院诚聘优秀博士114名公告</t>
  </si>
  <si>
    <t>2024年秋季湖北三峡旅游职业技术学院招聘45名急需紧缺教师公告</t>
  </si>
  <si>
    <t>2024年湖北工业大学生命科学与健康工程学院招聘教师25名公告</t>
  </si>
  <si>
    <t>2024年湖北荆门钟祥市专项公开招聘高中教师35名公告</t>
  </si>
  <si>
    <t>2024年湖北咸宁市通山县城区中小学教师缺岗补员遴选招聘73名公告</t>
  </si>
  <si>
    <t>2024年湖北武汉市钢城第十六中学招聘教师22名公告</t>
  </si>
  <si>
    <t>2024年中国地质大学（武汉）附属学校教师招聘6名公告</t>
  </si>
  <si>
    <t>2024年湖北武汉市光谷第二高级中学招聘校聘教师若干名公告</t>
  </si>
  <si>
    <t>2024年湖北咸宁市咸安区面向编外教师专项招聘编内初中教师8名公告</t>
  </si>
  <si>
    <t>2024年湖北恩施来凤县翔凤镇中心幼儿园面向社会招聘临聘教师4名公告</t>
  </si>
  <si>
    <t>2024年湖北武汉青山区某高中招聘教师7名公告</t>
  </si>
  <si>
    <t>2024年湖北武汉市某幼儿园招聘若干名幼师公告</t>
  </si>
  <si>
    <t>2024年湖北武汉市青山区钢城第一小学招聘教师19名公告</t>
  </si>
  <si>
    <t>2024年湖北黄州中学专项公开招聘教师8名公告</t>
  </si>
  <si>
    <t>2024年湖北襄阳市襄城区转制学校专项引进优秀教师25名公告</t>
  </si>
  <si>
    <t>2024年湖北襄阳市襄城区引进优秀教师15名公告</t>
  </si>
  <si>
    <t>2024年湖北黄石市市直机关幼儿园专项公开招聘教师17名公告</t>
  </si>
  <si>
    <t>2024年湖北黄冈市黄州中学专项公开教师招聘8名公告</t>
  </si>
  <si>
    <t>2024年湖北武汉某幼儿园若干名幼师招聘公告</t>
  </si>
  <si>
    <t>2024年湖北武汉青山区某高中教师招聘7名公告</t>
  </si>
  <si>
    <t>2024年湖北咸宁高级中学面向社会公开招聘教师8名公告</t>
  </si>
  <si>
    <t>2024年湖北黄石市市直机关幼儿园专项公开招聘工作人员17名公告</t>
  </si>
  <si>
    <t>2024年湖北咸宁通城县中小学教师公开招聘132名公告</t>
  </si>
  <si>
    <t>2024年湖北武汉市汉阳区教育局面向社会公开招聘合同制教师575名公告 [推荐 头条]</t>
  </si>
  <si>
    <t>2024年湖北咸宁市通城县中小学教师公开招聘132名公告</t>
  </si>
  <si>
    <t>2024年湖北武汉经济技术开发区面向社会公开招聘教师180名公告</t>
  </si>
  <si>
    <t>2024年度湖北武汉市江汉区编外聘用制教师公开招聘143名公告 [推荐]</t>
  </si>
  <si>
    <t>2024年湖北武汉市蔡甸区幸福路中学招聘若干名公告</t>
  </si>
  <si>
    <t>2024年湖北武汉市第二十九中学招聘3名公告</t>
  </si>
  <si>
    <t>2024年湖北武汉市第二十九中学招聘教师3名公告</t>
  </si>
  <si>
    <t>2024年湖北荆州洪湖市城区中小学校公开选调教师50名公告</t>
  </si>
  <si>
    <t>2024年秋季湖北宜昌市伍家岗区公办幼儿园补充保教人员147名公告</t>
  </si>
  <si>
    <t>2024年湖北宜昌枝江一中人才引进教师6名公告 [图片]</t>
  </si>
  <si>
    <t>2024年湖北武汉市艺术学校招聘教师1名公告</t>
  </si>
  <si>
    <t>2024年湖北武汉市钢城第四中学招聘教师3名公告</t>
  </si>
  <si>
    <t>2024年湖北随州高新区中心学校专项公开招聘教师40名公告</t>
  </si>
  <si>
    <t>2024年秋季湖北武汉市光谷第五小学校聘教师招聘若干名公告</t>
  </si>
  <si>
    <t>2024年湖北黄冈市蕲春县城区学校公开选调教师113名公告</t>
  </si>
  <si>
    <t>2024年湖北十堰市教育局直属学校公开招聘教师43名公告 [图片]</t>
  </si>
  <si>
    <t>2024年湖北恩施州清外教育集团暑期教师招聘19名公告</t>
  </si>
  <si>
    <t>2024年湖北武汉洪山区某公立幼儿园招聘幼师若干名公告</t>
  </si>
  <si>
    <t>2024年湖北武汉市光谷第九小学临聘教师招聘若干名公告</t>
  </si>
  <si>
    <t>2024年湖北武汉市洪山实验中学（华师一东原启城分校）教师招聘公告</t>
  </si>
  <si>
    <t>2024年湖北孝感大悟县教育局属学校面向全县中小学遴选教师65名公告</t>
  </si>
  <si>
    <t>2024年湖北黄冈市麻城市城区学校公开选调乡镇教师150名公告</t>
  </si>
  <si>
    <t>2024年湖北潜江市面向退役军人专项招聘教师2名公告</t>
  </si>
  <si>
    <t>2024年湖北武汉市光谷第八小学秋招聘校若干名教师公告</t>
  </si>
  <si>
    <t>2024年湖北武汉东湖高新区定向补充招聘高中教师40名公告</t>
  </si>
  <si>
    <t>2024年湖北黄冈市武穴市专项公开招聘武穴中学教师11名公告</t>
  </si>
  <si>
    <t>2024年湖北孝感应城市选调乡镇义务教育学校公办教师进城任教80名公告</t>
  </si>
  <si>
    <t>2024年湖北孝感市云梦县城区学校面向农村中小学公开遴选教师25名公告 [图片]</t>
  </si>
  <si>
    <t>2024年湖北襄阳市谷城县高中（中职）急需紧缺学科教师专项招聘18名公</t>
  </si>
  <si>
    <t>2024年秋季湖北光谷东国投幼儿园招聘工作人员39名公告 [图片]</t>
  </si>
  <si>
    <t>2024年湖北十堰市房县面向社会公开招聘教师29名公告</t>
  </si>
  <si>
    <t>2024年湖北武汉市某公立初级中学招聘教师29名公告</t>
  </si>
  <si>
    <t>2024年湖北武汉市光谷第四初级中学校聘教师招聘若干名公告</t>
  </si>
  <si>
    <t>2024年湖北恩施州来凤县面向本县中小学在岗编外聘用教师招聘5名公告</t>
  </si>
  <si>
    <t>2024年湖北黄冈麻城市第六初级中学等三所学校招聘教师50名公告</t>
  </si>
  <si>
    <t>2024年湖北恩施市选调市外教师60名公告</t>
  </si>
  <si>
    <t>2024年湖北荆州松滋市(第二轮)企事业单位人才引进教师20名公告</t>
  </si>
  <si>
    <t>2024年湖北恩施州巴东县教育局所属部分城区学校公开选调教师22名公告</t>
  </si>
  <si>
    <t>2024年湖北黄石市黄石港区秋季公开招聘义务教育教师55名公告</t>
  </si>
  <si>
    <t>2024年湖北恩施州利川市城区学校、研培中心遴选工作人员110名公告</t>
  </si>
  <si>
    <t>2024年湖北咸宁市通山县实验高中教师补员遴选5名公告</t>
  </si>
  <si>
    <t>2024年湖北咸宁市通山县职业教育中心教师补员遴选10名公告</t>
  </si>
  <si>
    <t>2024年湖北荆州松滋市城区中小学校公开选聘教师111名公告</t>
  </si>
  <si>
    <t>2024年湖北武汉市江岸区中小学（幼儿园）招聘合同制聘用教师336名公告 [图片]</t>
  </si>
  <si>
    <t>2024年湖北黄石市阳新县城区学校选聘教师130名公告</t>
  </si>
  <si>
    <t>2024年湖北武汉市楚萌教育招聘教师20名公告</t>
  </si>
  <si>
    <t>2024年湖北恩施州建始县教育局所属及县直、业州镇学校选聘教师30名公</t>
  </si>
  <si>
    <t>2024年湖北恩施州鹤峰县教育系统公开选调工作人员4名公告</t>
  </si>
  <si>
    <t>2024年湖北武汉市常青第一中学招聘高中化学教师1名公告</t>
  </si>
  <si>
    <t>2024年湖北宜昌市夷陵区教育系统引进第二批次急需紧缺人才2名公告</t>
  </si>
  <si>
    <t>2024年湖北随州广水市实验小学教联体公开选聘教师40名公告</t>
  </si>
  <si>
    <t>2024年湖北武汉市双湖中学（武汉市卓刀泉中学南湖校区）招聘教师公告</t>
  </si>
  <si>
    <t>2024年湖北襄阳南漳县公开选聘城区学校教师45名公告</t>
  </si>
  <si>
    <t>2024年湖北荆州市沙市区引进优秀教师20名公告</t>
  </si>
  <si>
    <t>2024年湖北恩施市启智教育科技发展有限公司招聘幼儿园教师53名公告</t>
  </si>
  <si>
    <t>2024年湖北神农架林区学校“区管校聘”竞聘进岗教师7名公告汇总 [汇总]</t>
  </si>
  <si>
    <t>2024年湖北襄阳宜城市市直义务教育学校招聘教师45名公告</t>
  </si>
  <si>
    <t>2024年湖北天门市城区学校公开选调在编公办教师275名公告</t>
  </si>
  <si>
    <t>2024年湖北神农架林区幼儿园“区管校聘”竞聘进岗教师招聘1名公告</t>
  </si>
  <si>
    <t>2024年湖北神农架林区实验小学“区管校聘”竞聘进岗教师招聘2名公告</t>
  </si>
  <si>
    <t>2024年湖北神农架林区第二幼儿园“区管校聘”竞聘进岗教师招聘2名公告</t>
  </si>
  <si>
    <t>2024年湖北神农架林区九湖中心学校“区管校聘”竞聘进岗教师招聘2名公</t>
  </si>
  <si>
    <t>2024年湖北随州市随县烈山湖学校公开选调教师12名公告</t>
  </si>
  <si>
    <t>2024年湖北华中农业大学附属学校中小学教师招聘1名公告</t>
  </si>
  <si>
    <t>2024年湖北襄阳市宜城市银龄教师招募20名公告</t>
  </si>
  <si>
    <t>2024年湖北恩施州宣恩县选调县外教师19名公告</t>
  </si>
  <si>
    <t>2024年湖北荆州市公安县教育系统第二批校园招聘教师12名公告</t>
  </si>
  <si>
    <t>2024年湖北咸宁崇阳县人才引进教师16人公告（第二批）</t>
  </si>
  <si>
    <t>2024年湖北武昌实验中学沙湖学校招聘教师3名</t>
  </si>
  <si>
    <t>2024年湖北汉口某重点初级中学招聘教师7名公告</t>
  </si>
  <si>
    <t>2024年湖北武汉某公立学校招聘教师18名公告</t>
  </si>
  <si>
    <t>2024年湖北武汉市洪山实验幼儿园教育集团用人额度岗位招聘教师4名公告</t>
  </si>
  <si>
    <t>2024年湖北襄阳五中第二批教师招聘6名公告</t>
  </si>
  <si>
    <t>2024-2025学年度湖北恩施州利川市胜利高中招聘编外教师6名公告 [图片]</t>
  </si>
  <si>
    <t>2024年湖北黄冈市第二实验小学代课教师招聘若干名公告</t>
  </si>
  <si>
    <t>2024年湖北襄阳宜城市招聘公办幼儿园编外聘用教师30名公告</t>
  </si>
  <si>
    <t>2024年湖北武汉经济技术开发区专项招聘名 师名校长20名公告</t>
  </si>
  <si>
    <t>2024年湖北襄阳南漳县补充招聘高中教师6名公告</t>
  </si>
  <si>
    <t>2024年湖北荆州经开区招聘合同制专任教师29名公告 [图片]</t>
  </si>
  <si>
    <t>2024年湖北黄石市开发区·铁山区教育局属中小学校招聘教师15名公告 [图片]</t>
  </si>
  <si>
    <t>2024年湖北宜昌市国姿幼儿园招聘教师5名公告</t>
  </si>
  <si>
    <t>2024年湖北武汉市各学校招聘各学科教师15名公告</t>
  </si>
  <si>
    <t>2024年湖北武汉市光谷第一初级中学招聘物理教师1名公告</t>
  </si>
  <si>
    <t>2024年湖北武汉市青山区某公立小学秋季校聘教师招聘若干名公告</t>
  </si>
  <si>
    <t>2024年湖北襄阳东津新区（经开区）社会化招聘中小学幼教师200名公告 [图片]</t>
  </si>
  <si>
    <t>2024年湖北黄冈市罗田县公开遴选城区学校教师86名公告</t>
  </si>
  <si>
    <t>2024年湖北武汉市张家湾中学秋季教师招聘若干名公告</t>
  </si>
  <si>
    <t>2024年湖北襄阳三中招聘教师12名公告</t>
  </si>
  <si>
    <t>2024年湖北十堰郧西县职业技术学校教师招聘17名公告</t>
  </si>
  <si>
    <t>2024年湖北武汉光谷为明实验学校教师招聘若干名公告</t>
  </si>
  <si>
    <t>2024年湖北武汉市中心城区某省级示范高中招聘高中语文教师2名公告</t>
  </si>
  <si>
    <t>2024年湖北武汉枫叶教育园区招聘教师55名公告</t>
  </si>
  <si>
    <t>2024年湖北省武汉市武昌实验中学沙湖学校招聘3名公告</t>
  </si>
  <si>
    <t>2024年秋季湖北恩施宣恩县李家河镇中心幼儿园招聘教师若干名公告</t>
  </si>
  <si>
    <t>2024年湖北恩施州巴东县教育局面向县外选调教师30名公告</t>
  </si>
  <si>
    <t>2024年湖北十堰竹山县公开选聘非义务教育学校教师7名公告</t>
  </si>
  <si>
    <t>2024年湖北十堰竹山县公开选聘城区义务教育学校教师27名公告</t>
  </si>
  <si>
    <t>2024年湖北荆州监利市职教中心紧急招聘教师8名公告</t>
  </si>
  <si>
    <t>湖北荆门市东宝区牌楼镇中心小学临聘教师招聘1名公告</t>
  </si>
  <si>
    <t>2025年湖北长江大学传媒学院教师招聘启事</t>
  </si>
  <si>
    <t>2024年湖北武汉市中心城区某重点初中初中地理教师招聘3名公告</t>
  </si>
  <si>
    <t>2024年湖北武汉大方高级中学各科专任教师招聘若干名公告 [图片]</t>
  </si>
  <si>
    <t>湖北武汉某公立幼儿园幼师招聘1名公告</t>
  </si>
  <si>
    <t>2024年秋季湖北现代教育学校专项公开教师招聘7名公告</t>
  </si>
  <si>
    <t>2024年秋季湖北黄冈市齐安学校代课教师招聘13名公告</t>
  </si>
  <si>
    <t>湖北省大冶湖学校面向教育部直属高等师范院校招聘优秀毕业生公告</t>
  </si>
  <si>
    <t>2024年湖北襄阳慧博盛高级中学教师招聘65名公告</t>
  </si>
  <si>
    <t>2024年湖北荆州开发区高级中学合同制教师招聘3名公告</t>
  </si>
  <si>
    <t>2024年湖北通城县九宫小学秋季劳务派遣教师招聘2名公告</t>
  </si>
  <si>
    <t>2024年湖北武汉市某公立中职学校工作教师招聘3名公告</t>
  </si>
  <si>
    <t>2024年湖北宜昌天问教育集团招收初高中各学科实习教师</t>
  </si>
  <si>
    <t>2024湖北武汉经济技术开发区黄陵中学代课教师招聘1名启事</t>
  </si>
  <si>
    <t>2024年湖北武汉市光谷第八小学秋季校聘教师招聘若干名公告</t>
  </si>
  <si>
    <t>2024年湖北武汉市中心城区某重点初中初中地理教师招聘1名公告</t>
  </si>
  <si>
    <t>2025年湖北十堰市郧阳中学教师招聘19名公告</t>
  </si>
  <si>
    <t>2024年湖北鄂州葛店经开区补充招聘合同制幼师17名公告</t>
  </si>
  <si>
    <t>2024年湖北武汉市新洲二中教师招聘18名公告</t>
  </si>
  <si>
    <t>2024年秋季湖北咸宁市通城县实验学校劳务派遣教师招聘若干名公告</t>
  </si>
  <si>
    <t>2024年湖北武汉市马房山中学校聘教师若干名公告</t>
  </si>
  <si>
    <t>2024年湖北襄阳谷城职教中心（县二中）公开招聘教师2名公告</t>
  </si>
  <si>
    <t>2024年湖北武汉市某公立初级中学招聘教师3名公告</t>
  </si>
  <si>
    <t>2024年湖北武汉市东湖生态旅游风景区东湖小学教师招聘2名公告</t>
  </si>
  <si>
    <t>2024年湖北十堰张湾区招聘中小学幼儿园教师拟聘用人员公示</t>
  </si>
  <si>
    <t>2024年湖北武汉武湖街道高车幼儿园招聘1名公告</t>
  </si>
  <si>
    <t>2024年湖北随州曾都区编钟初级中学秋季编外人员招聘30名公告</t>
  </si>
  <si>
    <t>2024年湖北鄂州市葛店经开区合同制幼师、保育员招聘31名公告</t>
  </si>
  <si>
    <t>2024年湖北武汉市新洲区第三中学招聘高中阶段教师40名公告</t>
  </si>
  <si>
    <t>2024年湖北武汉武珞路实验初级中学教师招聘1名简章</t>
  </si>
  <si>
    <t>2024年湖北武汉市某中心城区公立小学编外教师招聘3名公告</t>
  </si>
  <si>
    <t>2024年广东省广州教育系统面向武汉校园招聘“优才计划”编制教师172名</t>
  </si>
  <si>
    <t>2024年湖北师范大学博士辅导员招聘5名公告</t>
  </si>
  <si>
    <t>2024年湖北武汉工商学院自有硕士教师招聘136名公告</t>
  </si>
  <si>
    <t>湖北师范大学附属初级中学（四棵中学）代课教师招聘公告</t>
  </si>
  <si>
    <t>2024年秋季湖北黄冈市齐安学校代课教师招聘2名公告</t>
  </si>
  <si>
    <t>2024年度湖北武汉市光谷第七初级中学校聘教师招聘4名公告</t>
  </si>
  <si>
    <t>2024年湖北武汉轻工大学公开招聘非事业编制工作人员5名公告</t>
  </si>
  <si>
    <t>2024年湖北孝感安陆市事业单位人才引进公告97名公告（教师岗45）</t>
  </si>
  <si>
    <t>2024年湖北武汉市江岸区育才寄宿实验小学教师招聘5名公告</t>
  </si>
  <si>
    <t>2025年湖北十堰市东风高级中学教师招聘公告</t>
  </si>
  <si>
    <t>武汉商贸职业学院2024年招聘63+名公告</t>
  </si>
  <si>
    <t>武汉华夏理工学院2024-2025学年秋季招聘67名计划</t>
  </si>
  <si>
    <t>2024年湖北武昌理工学院招聘简章</t>
  </si>
  <si>
    <t>2024湖北武汉华美实验学校教师招聘若干名公告</t>
  </si>
  <si>
    <t>2024湖北宜昌伍家岗区外国语小学英语教师招聘公告</t>
  </si>
  <si>
    <t>2024年湖北省武昌实验中学沙湖学校教师招聘1名简章</t>
  </si>
  <si>
    <t>2024年湖北鄂州葛店经开区补充招聘11名合同制幼师</t>
  </si>
  <si>
    <t>2024年度湖北武汉市部分事业单位公开招聘851名公告（教师300） [图片]</t>
  </si>
  <si>
    <t>2024年中国地质大学（武汉）附属学校幼教部招聘幼儿教师1名公告</t>
  </si>
  <si>
    <t>2024年湖北黄石二中招聘学科骨干教师4名公告</t>
  </si>
  <si>
    <t>2024年湖北鄂州市葛店经开区补充招聘11名合同制幼师公告</t>
  </si>
  <si>
    <t>2024年湖北通山县中小学、幼儿园招聘教师选岗上岗公告</t>
  </si>
  <si>
    <t>2024湖北武汉市华中师范大学政治与国际关系学院教师招聘公告</t>
  </si>
  <si>
    <t>湖北武汉康礼高级中学双语教师招聘3名公告</t>
  </si>
  <si>
    <t>湖北武汉市光谷第一初级中学道法教师招聘1名简章</t>
  </si>
  <si>
    <t>湖北武汉市某公立中学初中物理教师招聘1名简章</t>
  </si>
  <si>
    <t>2024年湖北武汉市中心城区某省示范高中教师招聘1名公告</t>
  </si>
  <si>
    <t>湖北巴东一中2025届公费师范生教师招聘12名公告</t>
  </si>
  <si>
    <t>2024年湖北武汉市中心城区某重点初中体育教师招聘1名公告</t>
  </si>
  <si>
    <t>2024年湖北汉口某重点初级中学招聘编外初中语文教师1名公告</t>
  </si>
  <si>
    <t>2024年湖北襄阳市第九中学面向社会公开教师招聘1名公告</t>
  </si>
  <si>
    <t>2024年湖北孝感孝昌县一中诚聘教师11名公告 [图片]</t>
  </si>
  <si>
    <t>2024年湖北恩施利川市第一中学教师招聘若干名公告</t>
  </si>
  <si>
    <t>深圳福田区公办学校面向2025应届毕业生招聘教师公告（武汉考点178名）</t>
  </si>
  <si>
    <r>
      <rPr>
        <u/>
        <sz val="10"/>
        <color rgb="FF267EF0"/>
        <rFont val="Microsoft YaHei"/>
        <charset val="134"/>
      </rPr>
      <t>https://www.hteacher.net/jiaoshi/20241015/530305.html</t>
    </r>
  </si>
  <si>
    <t>2024年深圳市龙华区教育局秋季招聘编制教师（武汉考点210名）</t>
  </si>
  <si>
    <r>
      <rPr>
        <u/>
        <sz val="10"/>
        <color rgb="FF267EF0"/>
        <rFont val="Microsoft YaHei"/>
        <charset val="134"/>
      </rPr>
      <t>https://www.hteacher.net/jiaoshi/20241015/530303.html</t>
    </r>
  </si>
  <si>
    <t>2024年湖北武汉市远城区（西）某公立学校教师招聘2名公告</t>
  </si>
  <si>
    <t>2024年湖北武汉外国语学校VCE国际学科教师招聘13名公告</t>
  </si>
  <si>
    <r>
      <rPr>
        <u/>
        <sz val="10"/>
        <color rgb="FF267EF0"/>
        <rFont val="Microsoft YaHei"/>
        <charset val="134"/>
      </rPr>
      <t>https://www.hteacher.net/jiaoshi/20241015/530253.html</t>
    </r>
  </si>
  <si>
    <t>2024湖北恩施州县市事业单位第二次招聘工作人员公告116名（教师24）</t>
  </si>
  <si>
    <r>
      <rPr>
        <u/>
        <sz val="10"/>
        <color rgb="FF267EF0"/>
        <rFont val="Microsoft YaHei"/>
        <charset val="134"/>
      </rPr>
      <t>https://www.hteacher.net/jiaoshi/20241012/529661.html</t>
    </r>
  </si>
  <si>
    <t>2025年湖北宜昌市“招才兴业”第一批岗位需求正式发布（教师岗418）</t>
  </si>
  <si>
    <r>
      <rPr>
        <u/>
        <sz val="10"/>
        <color rgb="FF267EF0"/>
        <rFont val="Microsoft YaHei"/>
        <charset val="134"/>
      </rPr>
      <t>https://www.hteacher.net/jiaoshi/20241011/529452.html</t>
    </r>
  </si>
  <si>
    <t>2024年湖北武汉市中心城区某重点初中初中历史老师招聘1名公告</t>
  </si>
  <si>
    <t>湖北省武昌实验中学沙湖学校小学语文教师招聘1名简章</t>
  </si>
  <si>
    <t>2025年湖北黄冈大光华高级中学教师招聘启事</t>
  </si>
  <si>
    <t>2024年湖北光谷四初教师招聘若干名公告</t>
  </si>
  <si>
    <t>2024年秋季湖北工业大学幼儿园教育集团公开教师招聘4名公告</t>
  </si>
  <si>
    <t>2024-2025华中师范大学体育学院专任教师招聘公告</t>
  </si>
  <si>
    <t>2024-2025学年湖北武汉学院教师招聘20名公告</t>
  </si>
  <si>
    <r>
      <rPr>
        <u/>
        <sz val="10"/>
        <color rgb="FF267EF0"/>
        <rFont val="Microsoft YaHei"/>
        <charset val="134"/>
      </rPr>
      <t>https://www.hteacher.net/jiaoshi/20241009/529144.html</t>
    </r>
  </si>
  <si>
    <t>2024年湖北黄冈蕲春县事业单位招聘公告25名（教师岗4）</t>
  </si>
  <si>
    <t>2024年湖北省未成年犯管教所理科教师招聘2名简章</t>
  </si>
  <si>
    <t>2024年湖北十堰汉江中学高薪诚聘优秀教师若干名公告</t>
  </si>
  <si>
    <t>2024年湖北恩施学院秋季招聘42+名公告</t>
  </si>
  <si>
    <r>
      <rPr>
        <u/>
        <sz val="10"/>
        <color rgb="FF267EF0"/>
        <rFont val="Microsoft YaHei"/>
        <charset val="134"/>
      </rPr>
      <t>https://www.hteacher.net/jiaoshi/20241008/528940.html</t>
    </r>
  </si>
  <si>
    <t>2024年湖北黄石阳新县第二批事业单位公开招聘84名公告（教师3）</t>
  </si>
  <si>
    <t>2024年湖北武汉市中心城区某重点初中招聘教师2名公告</t>
  </si>
  <si>
    <t>湖北江夏经济开发区大桥中心幼儿园教师招聘1名公告</t>
  </si>
  <si>
    <t>2024-2025学年度湖北天门杭州华泰中学教师招聘35名简章</t>
  </si>
  <si>
    <r>
      <rPr>
        <u/>
        <sz val="10"/>
        <color rgb="FF267EF0"/>
        <rFont val="Microsoft YaHei"/>
        <charset val="134"/>
      </rPr>
      <t>https://www.hteacher.net/jiaoshi/20240929/528678.html</t>
    </r>
  </si>
  <si>
    <t>2024年湖北武汉市江岸区育才寄宿实验小学教师招聘5名简章</t>
  </si>
  <si>
    <t>2024年湖北利川民族技工学校秋教师招聘4名公告</t>
  </si>
  <si>
    <t>2024年湖北武汉汉口学院专职教师招聘24名启事</t>
  </si>
  <si>
    <r>
      <rPr>
        <u/>
        <sz val="10"/>
        <color rgb="FF267EF0"/>
        <rFont val="Microsoft YaHei"/>
        <charset val="134"/>
      </rPr>
      <t>https://www.hteacher.net/jiaoshi/20240929/528672.html</t>
    </r>
  </si>
  <si>
    <t>2024年下广东省深圳市宝安区面向武汉市2025年应届生招聘教师898名公告</t>
  </si>
  <si>
    <r>
      <rPr>
        <u/>
        <sz val="10"/>
        <color rgb="FF267EF0"/>
        <rFont val="Microsoft YaHei"/>
        <charset val="134"/>
      </rPr>
      <t>https://www.hteacher.net/jiaoshi/20240929/528668.html</t>
    </r>
  </si>
  <si>
    <t>2024年湖北荆州市沙市区岑河镇中心幼儿园教师招聘5名公告</t>
  </si>
  <si>
    <t>2025湖北宜昌“招才兴业”事业单位人才引进校园招聘73名公告西南大学</t>
  </si>
  <si>
    <r>
      <rPr>
        <u/>
        <sz val="10"/>
        <color rgb="FF267EF0"/>
        <rFont val="Microsoft YaHei"/>
        <charset val="134"/>
      </rPr>
      <t>https://www.hteacher.net/jiaoshi/20241128/533982.html</t>
    </r>
  </si>
  <si>
    <t>2025湖北宜昌市“招才兴业”事业单位校园教师招聘47名公告•西南大学</t>
  </si>
  <si>
    <r>
      <rPr>
        <u/>
        <sz val="10"/>
        <color rgb="FF267EF0"/>
        <rFont val="Microsoft YaHei"/>
        <charset val="134"/>
      </rPr>
      <t>https://www.hteacher.net/jiaoshi/20241128/533981.html</t>
    </r>
  </si>
  <si>
    <t>2025年湖北华中师大一附中福星学校教师招聘30名公告</t>
  </si>
  <si>
    <r>
      <rPr>
        <u/>
        <sz val="10"/>
        <color rgb="FF267EF0"/>
        <rFont val="Microsoft YaHei"/>
        <charset val="134"/>
      </rPr>
      <t>https://www.hteacher.net/jiaoshi/20241127/533954.html</t>
    </r>
  </si>
  <si>
    <t>2025年湖北师范大学孔子学院国际中文教师招募16名公告</t>
  </si>
  <si>
    <r>
      <rPr>
        <u/>
        <sz val="10"/>
        <color rgb="FF267EF0"/>
        <rFont val="Microsoft YaHei"/>
        <charset val="134"/>
      </rPr>
      <t>https://www.hteacher.net/jiaoshi/20241127/533953.html</t>
    </r>
  </si>
  <si>
    <t>2025湖北武汉经开外国语学校高中面向全国优秀教师招聘公告</t>
  </si>
  <si>
    <t>2024年湖北华中科技大学管理学院招聘社会用工10名公告</t>
  </si>
  <si>
    <r>
      <rPr>
        <u/>
        <sz val="10"/>
        <color rgb="FF267EF0"/>
        <rFont val="Microsoft YaHei"/>
        <charset val="134"/>
      </rPr>
      <t>https://www.hteacher.net/jiaoshi/20241126/533893.html</t>
    </r>
  </si>
  <si>
    <t>湖北民族大学2024年第二批人才引进20名公告</t>
  </si>
  <si>
    <r>
      <rPr>
        <u/>
        <sz val="10"/>
        <color rgb="FF267EF0"/>
        <rFont val="Microsoft YaHei"/>
        <charset val="134"/>
      </rPr>
      <t>https://www.hteacher.net/jiaoshi/20241126/533892.html</t>
    </r>
  </si>
  <si>
    <t>湖北武汉市光谷第十七小学2024年校聘教师招聘简章</t>
  </si>
  <si>
    <t>2025年湖北十堰丹江口市公开引进高层次人才高中教师20名公告</t>
  </si>
  <si>
    <r>
      <rPr>
        <u/>
        <sz val="10"/>
        <color rgb="FF267EF0"/>
        <rFont val="Microsoft YaHei"/>
        <charset val="134"/>
      </rPr>
      <t>https://www.hteacher.net/jiaoshi/20241126/533890.html</t>
    </r>
  </si>
  <si>
    <t>湖北仙桃市第一中学教师招聘公告</t>
  </si>
  <si>
    <t>2024年湖北民族大学第二批人才引进20名公告</t>
  </si>
  <si>
    <r>
      <rPr>
        <u/>
        <sz val="10"/>
        <color rgb="FF267EF0"/>
        <rFont val="Microsoft YaHei"/>
        <charset val="134"/>
      </rPr>
      <t>https://www.hteacher.net/jiaoshi/20241125/533859.html</t>
    </r>
  </si>
  <si>
    <t>2024年湖北武汉市黄陂区第二中学诚聘高中各科教师33名公告</t>
  </si>
  <si>
    <r>
      <rPr>
        <u/>
        <sz val="10"/>
        <color rgb="FF267EF0"/>
        <rFont val="Microsoft YaHei"/>
        <charset val="134"/>
      </rPr>
      <t>https://www.hteacher.net/jiaoshi/20241122/533804.html</t>
    </r>
  </si>
  <si>
    <t>湖北襄阳市第四中学教师招聘10名公告</t>
  </si>
  <si>
    <t>2024年湖北恩施来凤县春晖高级中学教师招聘58名公告</t>
  </si>
  <si>
    <r>
      <rPr>
        <u/>
        <sz val="10"/>
        <color rgb="FF267EF0"/>
        <rFont val="Microsoft YaHei"/>
        <charset val="134"/>
      </rPr>
      <t>https://www.hteacher.net/jiaoshi/20241122/533799.html</t>
    </r>
  </si>
  <si>
    <t>湖北随州一中面向2025届高校毕业生教师招聘若干名公告</t>
  </si>
  <si>
    <t>湖北武汉康礼高级中学部分教师招聘2名简章</t>
  </si>
  <si>
    <t>湖北省武昌实验中学沙湖学校编外小学教师招聘2名简章</t>
  </si>
  <si>
    <t>湖北武汉市太平洋高级中学教师招聘3名简章</t>
  </si>
  <si>
    <t>2025年湖北光谷为明实验学校初中教师招聘若干名公告</t>
  </si>
  <si>
    <t>2025年湖北仙桃市公办教师校园招聘14名公告（一）</t>
  </si>
  <si>
    <r>
      <rPr>
        <u/>
        <sz val="10"/>
        <color rgb="FF267EF0"/>
        <rFont val="Microsoft YaHei"/>
        <charset val="134"/>
      </rPr>
      <t>https://www.hteacher.net/jiaoshi/20241121/533740.html</t>
    </r>
  </si>
  <si>
    <t>湖北三峡职业技术学院调整发布2024年急需紧缺人才引进目录5名</t>
  </si>
  <si>
    <t>湖北师范大学电气工程与自动化学院诚聘海内外优秀人才11名公告</t>
  </si>
  <si>
    <r>
      <rPr>
        <u/>
        <sz val="10"/>
        <color rgb="FF267EF0"/>
        <rFont val="Microsoft YaHei"/>
        <charset val="134"/>
      </rPr>
      <t>https://www.hteacher.net/jiaoshi/20241121/533738.html</t>
    </r>
  </si>
  <si>
    <t>2014年湖北武汉市汉口某重点初级中学招聘教师1名公告</t>
  </si>
  <si>
    <t>2024年湖北襄阳市第四中学秋季教师招聘10名公告</t>
  </si>
  <si>
    <r>
      <rPr>
        <u/>
        <sz val="10"/>
        <color rgb="FF267EF0"/>
        <rFont val="Microsoft YaHei"/>
        <charset val="134"/>
      </rPr>
      <t>https://www.hteacher.net/jiaoshi/20241120/533690.html</t>
    </r>
  </si>
  <si>
    <t>2024年湖北武汉市第二十六中学高中化学教师招聘1名公告</t>
  </si>
  <si>
    <t>2025湖北十堰高新区知行高级中学教师招聘67名公告 [图片]</t>
  </si>
  <si>
    <r>
      <rPr>
        <u/>
        <sz val="10"/>
        <color rgb="FF267EF0"/>
        <rFont val="Microsoft YaHei"/>
        <charset val="134"/>
      </rPr>
      <t>https://www.hteacher.net/jiaoshi/20241119/533644.html</t>
    </r>
  </si>
  <si>
    <t>2025年湖北恩施清外高中部教师招聘28名公告</t>
  </si>
  <si>
    <t>2024湖北工程学院第二批专项公开招聘工作人员44名公告</t>
  </si>
  <si>
    <t>2025年湖北武汉大学公开招聘辅导员和管理人员30名公告</t>
  </si>
  <si>
    <t>2024年度湖北汉江师范学院劳务派遣人员招聘2名公告</t>
  </si>
  <si>
    <t>2024年湖北恩施慧美高级中学教师招聘84名公告</t>
  </si>
  <si>
    <r>
      <rPr>
        <u/>
        <sz val="10"/>
        <color rgb="FF267EF0"/>
        <rFont val="Microsoft YaHei"/>
        <charset val="134"/>
      </rPr>
      <t>https://www.hteacher.net/jiaoshi/20241030/532604.html</t>
    </r>
  </si>
  <si>
    <t>2024湖北武汉海淀外国语实验学校高中新校区教师招聘50名公告</t>
  </si>
  <si>
    <r>
      <rPr>
        <u/>
        <sz val="10"/>
        <color rgb="FF267EF0"/>
        <rFont val="Microsoft YaHei"/>
        <charset val="134"/>
      </rPr>
      <t>https://www.hteacher.net/jiaoshi/20241030/532594.html</t>
    </r>
  </si>
  <si>
    <t>湖北汉口学院学生工作部辅导员招聘启事</t>
  </si>
  <si>
    <t>2024-2025学年湖北天门市天宜学校教师招聘简章 [图片]</t>
  </si>
  <si>
    <t>2025年湖北武汉大方高级中学面向全国公开优秀教师招聘若干名公告</t>
  </si>
  <si>
    <t>2025年湖北荆门市掇刀石中学人才引进12名公告</t>
  </si>
  <si>
    <r>
      <rPr>
        <u/>
        <sz val="10"/>
        <color rgb="FF267EF0"/>
        <rFont val="Microsoft YaHei"/>
        <charset val="134"/>
      </rPr>
      <t>https://www.hteacher.net/jiaoshi/20241028/532246.html</t>
    </r>
  </si>
  <si>
    <t>湖北省天门中学教师招聘27名公告</t>
  </si>
  <si>
    <r>
      <rPr>
        <u/>
        <sz val="10"/>
        <color rgb="FF267EF0"/>
        <rFont val="Microsoft YaHei"/>
        <charset val="134"/>
      </rPr>
      <t>https://www.hteacher.net/jiaoshi/20241025/532005.html</t>
    </r>
  </si>
  <si>
    <t>湖北中国地质大学（武汉）2025年附属学校教师招聘4名启事</t>
  </si>
  <si>
    <t>2024年湖北武汉市吴家山第三中学临聘教师招聘1名公告</t>
  </si>
  <si>
    <t>2025年湖北云梦县青云高级中学秋季新学年教师招聘若干名公告</t>
  </si>
  <si>
    <t>2024年湖北汉口学院专任教师招聘86名公告</t>
  </si>
  <si>
    <t>2024年湖北远安县面向优秀退役军人专项教师招聘1名公告</t>
  </si>
  <si>
    <t>2024年及2025年湖北宜昌市“招才兴业”事业单位引进校园招聘152名公告</t>
  </si>
  <si>
    <r>
      <rPr>
        <u/>
        <sz val="10"/>
        <color rgb="FF267EF0"/>
        <rFont val="Microsoft YaHei"/>
        <charset val="134"/>
      </rPr>
      <t>https://www.hteacher.net/jiaoshi/20241022/531255.html</t>
    </r>
  </si>
  <si>
    <t>2024-2025学年湖北武汉外国语学校VCE国际学科教师招聘13名公告</t>
  </si>
  <si>
    <r>
      <rPr>
        <u/>
        <sz val="10"/>
        <color rgb="FF267EF0"/>
        <rFont val="Microsoft YaHei"/>
        <charset val="134"/>
      </rPr>
      <t>https://www.hteacher.net/jiaoshi/20241021/531176.html</t>
    </r>
  </si>
  <si>
    <t>2024年湖北武汉市青山区某公立小学2024年度校聘教师招聘若干名公告</t>
  </si>
  <si>
    <t>2024年湖北武汉市第十一中学招聘高中语文教师1名公告</t>
  </si>
  <si>
    <t>2024年华中农业大学专业技术人员（第三批）招聘公告</t>
  </si>
  <si>
    <t>中国地质大学（武汉）2025年专职辅导员招聘10名启事</t>
  </si>
  <si>
    <t>2024年湖北恩施宣恩县幼儿教师招聘2名公告</t>
  </si>
  <si>
    <t>2025年湖北恩施高中专项公开公费师范毕业生教师招聘6名公告</t>
  </si>
  <si>
    <t>2024年湖北武汉大学公开招聘49名公告</t>
  </si>
  <si>
    <t>2024年湖北武汉市第二十九中学高中数学教师招聘1名公告</t>
  </si>
  <si>
    <t>2024年湖北襄阳市“校企双聘”引进人才34名公告</t>
  </si>
  <si>
    <r>
      <rPr>
        <u/>
        <sz val="10"/>
        <color rgb="FF267EF0"/>
        <rFont val="Microsoft YaHei"/>
        <charset val="134"/>
      </rPr>
      <t>https://www.hteacher.net/jiaoshi/20241017/530612.html</t>
    </r>
  </si>
  <si>
    <t>2024年湖北仙桃市第一中学教师招聘若干名公告</t>
  </si>
  <si>
    <t>2024年湖北省仙桃中学教师招聘24名公告</t>
  </si>
  <si>
    <r>
      <rPr>
        <u/>
        <sz val="10"/>
        <color rgb="FF267EF0"/>
        <rFont val="Microsoft YaHei"/>
        <charset val="134"/>
      </rPr>
      <t>https://www.hteacher.net/jiaoshi/20241017/530608.html</t>
    </r>
  </si>
  <si>
    <t>2025年湖北郧阳中学事业编制教师招聘15名公告</t>
  </si>
  <si>
    <r>
      <rPr>
        <u/>
        <sz val="10"/>
        <color rgb="FF267EF0"/>
        <rFont val="Microsoft YaHei"/>
        <charset val="134"/>
      </rPr>
      <t>https://www.hteacher.net/jiaoshi/20241016/530418.html</t>
    </r>
  </si>
  <si>
    <t>2024年湖北华中科技大学附中人事代理教师招聘16名公告</t>
  </si>
  <si>
    <r>
      <rPr>
        <u/>
        <sz val="10"/>
        <color rgb="FF267EF0"/>
        <rFont val="Microsoft YaHei"/>
        <charset val="134"/>
      </rPr>
      <t>https://www.hteacher.net/jiaoshi/20241016/530416.html</t>
    </r>
  </si>
  <si>
    <t>2024年湖北襄阳市第四中学秋季事业编教师招聘7名公告</t>
  </si>
  <si>
    <t>2024年湖北中共随州市委党校公开教师招聘2名公告</t>
  </si>
  <si>
    <t>2024年湖北武汉市黄陂区教育局聘用制公开教师招聘180名公告 [推荐 头条 图片]</t>
  </si>
  <si>
    <r>
      <rPr>
        <u/>
        <sz val="10"/>
        <color rgb="FF267EF0"/>
        <rFont val="Microsoft YaHei"/>
        <charset val="134"/>
      </rPr>
      <t>https://www.hteacher.net/jiaoshi/20241106/533077.html</t>
    </r>
  </si>
  <si>
    <t>2024年湖北武汉光谷人力资源服务有限公司幼儿园项目教师招聘29名公告</t>
  </si>
  <si>
    <r>
      <rPr>
        <u/>
        <sz val="10"/>
        <color rgb="FF267EF0"/>
        <rFont val="Microsoft YaHei"/>
        <charset val="134"/>
      </rPr>
      <t>https://www.hteacher.net/jiaoshi/20241106/533069.html</t>
    </r>
  </si>
  <si>
    <t>湖北中共襄阳市委党校2024年公开招聘专职教师1名公告</t>
  </si>
  <si>
    <t>湖北师范大学文理学院2025年教师招聘66名简章</t>
  </si>
  <si>
    <t>2024年湖北襄阳民发金源中学秋季教师招聘6名公告</t>
  </si>
  <si>
    <t>2024年湖北武汉海淀外国语实验学校高中教师招聘50名公告</t>
  </si>
  <si>
    <r>
      <rPr>
        <u/>
        <sz val="10"/>
        <color rgb="FF267EF0"/>
        <rFont val="Microsoft YaHei"/>
        <charset val="134"/>
      </rPr>
      <t>https://www.hteacher.net/jiaoshi/20241104/532971.html</t>
    </r>
  </si>
  <si>
    <t>2024湖北武汉青山区某示范级高中教师招聘1名公告</t>
  </si>
  <si>
    <t>2024年湖北襄阳高新外国语学校秋季招聘信息</t>
  </si>
  <si>
    <t>2024湖北襄阳市直属机关第一幼儿园招聘简章</t>
  </si>
  <si>
    <t>湖北华师一附中光谷汤逊湖学校招聘1名简章</t>
  </si>
  <si>
    <t>2024年湖北随州曾都区编钟初级中学编外人员招聘2名公告</t>
  </si>
  <si>
    <t>2024年湖北工业职业技术学院引进高层次人才16名公告</t>
  </si>
  <si>
    <t>2025年湖北武汉大方高级中学公开优秀教师招聘公告</t>
  </si>
  <si>
    <t>2025湖北孝感高级中学（东城高中）人才引进秋季校园教师招聘80名公告 [图片]</t>
  </si>
  <si>
    <r>
      <rPr>
        <u/>
        <sz val="10"/>
        <color rgb="FF267EF0"/>
        <rFont val="Microsoft YaHei"/>
        <charset val="134"/>
      </rPr>
      <t>https://www.hteacher.net/jiaoshi/20241101/532759.html</t>
    </r>
  </si>
  <si>
    <t>2025湖北职业技术学院人才引进秋季校园招聘90名公告</t>
  </si>
  <si>
    <r>
      <rPr>
        <u/>
        <sz val="10"/>
        <color rgb="FF267EF0"/>
        <rFont val="Microsoft YaHei"/>
        <charset val="134"/>
      </rPr>
      <t>https://www.hteacher.net/jiaoshi/20241101/532757.html</t>
    </r>
  </si>
  <si>
    <t>2025年湖北省孝感市人才引进公告汇总【教师岗545名】 [汇总]</t>
  </si>
  <si>
    <t>2025年湖北孝感市孝昌县事业单位人才引进秋季校园招聘公告【教师岗15</t>
  </si>
  <si>
    <r>
      <rPr>
        <u/>
        <sz val="10"/>
        <color rgb="FF267EF0"/>
        <rFont val="Microsoft YaHei"/>
        <charset val="134"/>
      </rPr>
      <t>https://www.hteacher.net/jiaoshi/20241031/532712.html</t>
    </r>
  </si>
  <si>
    <t>2025年湖北孝感市大悟县事业单位人才引进秋季校园招聘公告【教师岗16</t>
  </si>
  <si>
    <r>
      <rPr>
        <u/>
        <sz val="10"/>
        <color rgb="FF267EF0"/>
        <rFont val="Microsoft YaHei"/>
        <charset val="134"/>
      </rPr>
      <t>https://www.hteacher.net/jiaoshi/20241031/532710.html</t>
    </r>
  </si>
  <si>
    <t>2025年湖北孝感安陆市事业单位人才引进秋季校园招聘公告【教师岗42名</t>
  </si>
  <si>
    <r>
      <rPr>
        <u/>
        <sz val="10"/>
        <color rgb="FF267EF0"/>
        <rFont val="Microsoft YaHei"/>
        <charset val="134"/>
      </rPr>
      <t>https://www.hteacher.net/jiaoshi/20241031/532709.html</t>
    </r>
  </si>
  <si>
    <t>2025年湖北孝感市汉川市事业单位人才引进秋季校园招聘公告【教师岗60</t>
  </si>
  <si>
    <r>
      <rPr>
        <u/>
        <sz val="10"/>
        <color rgb="FF267EF0"/>
        <rFont val="Microsoft YaHei"/>
        <charset val="134"/>
      </rPr>
      <t>https://www.hteacher.net/jiaoshi/20241031/532708.html</t>
    </r>
  </si>
  <si>
    <t>2025年湖北孝感市孝南区事业单位人才引进秋季校园招聘公告【教师岗105</t>
  </si>
  <si>
    <r>
      <rPr>
        <u/>
        <sz val="10"/>
        <color rgb="FF267EF0"/>
        <rFont val="Microsoft YaHei"/>
        <charset val="134"/>
      </rPr>
      <t>https://www.hteacher.net/jiaoshi/20241031/532707.html</t>
    </r>
  </si>
  <si>
    <t>2025年湖北孝感市云梦县事业单位人才引进秋季校园招聘公告【教师岗23</t>
  </si>
  <si>
    <r>
      <rPr>
        <u/>
        <sz val="10"/>
        <color rgb="FF267EF0"/>
        <rFont val="Microsoft YaHei"/>
        <charset val="134"/>
      </rPr>
      <t>https://www.hteacher.net/jiaoshi/20241031/532706.html</t>
    </r>
  </si>
  <si>
    <t>2025年湖北孝感应城市事业单位人才引进秋季校园招聘公告【教师岗76名</t>
  </si>
  <si>
    <r>
      <rPr>
        <u/>
        <sz val="10"/>
        <color rgb="FF267EF0"/>
        <rFont val="Microsoft YaHei"/>
        <charset val="134"/>
      </rPr>
      <t>https://www.hteacher.net/jiaoshi/20241031/532705.html</t>
    </r>
  </si>
  <si>
    <t>2025年湖北省孝感高级中学（东城高中）人才引进教师80名公告</t>
  </si>
  <si>
    <r>
      <rPr>
        <u/>
        <sz val="10"/>
        <color rgb="FF267EF0"/>
        <rFont val="Microsoft YaHei"/>
        <charset val="134"/>
      </rPr>
      <t>https://www.hteacher.net/jiaoshi/20241031/532704.html</t>
    </r>
  </si>
  <si>
    <t>2025年湖北职业技术学院人才引进秋季校园招聘公告【教师岗90名】</t>
  </si>
  <si>
    <r>
      <rPr>
        <u/>
        <sz val="10"/>
        <color rgb="FF267EF0"/>
        <rFont val="Microsoft YaHei"/>
        <charset val="134"/>
      </rPr>
      <t>https://www.hteacher.net/jiaoshi/20241031/532703.html</t>
    </r>
  </si>
  <si>
    <t>2025年湖北孝感市直事业单位人才引进秋季校园招聘公告【教师岗38名】</t>
  </si>
  <si>
    <r>
      <rPr>
        <u/>
        <sz val="10"/>
        <color rgb="FF267EF0"/>
        <rFont val="Microsoft YaHei"/>
        <charset val="134"/>
      </rPr>
      <t>https://www.hteacher.net/jiaoshi/20241031/532702.html</t>
    </r>
  </si>
  <si>
    <t>2024年湖北大学附属中学教师招聘1名公告</t>
  </si>
  <si>
    <t>2024年湖北武汉蔡甸区某事业单位理科教师招聘2名公告</t>
  </si>
  <si>
    <t>2025年湖北省荆门市龙泉中学教师招聘16名简章</t>
  </si>
  <si>
    <r>
      <rPr>
        <u/>
        <sz val="10"/>
        <color rgb="FF267EF0"/>
        <rFont val="Microsoft YaHei"/>
        <charset val="134"/>
      </rPr>
      <t>https://www.hteacher.net/jiaoshi/20241031/532694.html</t>
    </r>
  </si>
  <si>
    <t>2025年湖北武汉华美实验学校教师招聘公告若干名公告</t>
  </si>
  <si>
    <t>2024年湖北武汉市中心城区招聘幼儿园教师、保育员及保健员5名公告</t>
  </si>
  <si>
    <t>湖北黄州区教育系统赴高校公开2025应届高校毕业生教师招聘214名公告 [推荐 头条]</t>
  </si>
  <si>
    <r>
      <rPr>
        <u/>
        <sz val="10"/>
        <color rgb="FF267EF0"/>
        <rFont val="Microsoft YaHei"/>
        <charset val="134"/>
      </rPr>
      <t>https://www.hteacher.net/jiaoshi/20241115/533531.html</t>
    </r>
  </si>
  <si>
    <t>2025年湖北武汉光谷为明实验学校校园教师招聘公告</t>
  </si>
  <si>
    <t>2025年湖北武汉市青山区示范学校教师招聘岗位表【53人】 [图片]</t>
  </si>
  <si>
    <t>2025年湖北武汉市硚口区示范学校教师招聘岗位表【50人】 [图片]</t>
  </si>
  <si>
    <t>2025年湖北武汉市洪山区示范学校教师招聘岗位表【150人】 [图片]</t>
  </si>
  <si>
    <t>2025年湖北武汉市武昌区示范学校教师招聘岗位表【130人】 [图片]</t>
  </si>
  <si>
    <t>湖北省水果湖高级中学2025年教师招聘7名公告</t>
  </si>
  <si>
    <t>2025年武汉市示范学校教师招聘人数汇总【更新中】 [汇总]</t>
  </si>
  <si>
    <t>湖北咸宁通城县公开比选教育局二级单位工作人员10名公告</t>
  </si>
  <si>
    <r>
      <rPr>
        <u/>
        <sz val="10"/>
        <color rgb="FF267EF0"/>
        <rFont val="Microsoft YaHei"/>
        <charset val="134"/>
      </rPr>
      <t>https://www.hteacher.net/jiaoshi/20241114/533458.html</t>
    </r>
  </si>
  <si>
    <t>2024年湖北武汉江岸区后湖某公立幼儿园教师招聘1名公告</t>
  </si>
  <si>
    <t>2024年湖北武汉碧桂园学校初中、小学诚聘优秀教师若干名公告</t>
  </si>
  <si>
    <t>2025年湖北十堰市第一中学教师招聘17名公告</t>
  </si>
  <si>
    <r>
      <rPr>
        <u/>
        <sz val="10"/>
        <color rgb="FF267EF0"/>
        <rFont val="Microsoft YaHei"/>
        <charset val="134"/>
      </rPr>
      <t>https://www.hteacher.net/jiaoshi/20241114/533455.html</t>
    </r>
  </si>
  <si>
    <t>2024年湖北武汉市翠微中学初中心理健康教师招聘1名简章</t>
  </si>
  <si>
    <t>2024年湖北武汉市青山区某公立小学小学语文教师招聘1名公告</t>
  </si>
  <si>
    <t>2025年湖北武汉示范性教师招聘岗位—武汉中学招聘岗位【8大学科教师】</t>
  </si>
  <si>
    <t>2025年湖北武汉示范性教师首个招聘10名公告—武昌实验中学招聘教师</t>
  </si>
  <si>
    <t>2024年湖北咸宁市“引才专列”活动中南大学站事业单位引进人才公告【 [图片]</t>
  </si>
  <si>
    <t>2025湖北荆门市直高中（中职）学校专项教师招聘64名公告</t>
  </si>
  <si>
    <r>
      <rPr>
        <u/>
        <sz val="10"/>
        <color rgb="FF267EF0"/>
        <rFont val="Microsoft YaHei"/>
        <charset val="134"/>
      </rPr>
      <t>https://www.hteacher.net/jiaoshi/20241113/533422.html</t>
    </r>
  </si>
  <si>
    <t>2024年湖北武汉华夏理工学院大学英语课部教师招聘10名公告</t>
  </si>
  <si>
    <r>
      <rPr>
        <u/>
        <sz val="10"/>
        <color rgb="FF267EF0"/>
        <rFont val="Microsoft YaHei"/>
        <charset val="134"/>
      </rPr>
      <t>https://www.hteacher.net/jiaoshi/20241113/533413.html</t>
    </r>
  </si>
  <si>
    <t>2025湖北恩施相关县市公费师范毕业生及国家优师计划毕业生108名公告 [图片]</t>
  </si>
  <si>
    <r>
      <rPr>
        <u/>
        <sz val="10"/>
        <color rgb="FF267EF0"/>
        <rFont val="Microsoft YaHei"/>
        <charset val="134"/>
      </rPr>
      <t>https://www.hteacher.net/jiaoshi/20241111/533271.html</t>
    </r>
  </si>
  <si>
    <t>2024年湖北枣阳市补充公开中小学教师招聘20名公告 [图片]</t>
  </si>
  <si>
    <r>
      <rPr>
        <u/>
        <sz val="10"/>
        <color rgb="FF267EF0"/>
        <rFont val="Microsoft YaHei"/>
        <charset val="134"/>
      </rPr>
      <t>https://www.hteacher.net/jiaoshi/20241111/533242.html</t>
    </r>
  </si>
  <si>
    <t>2025年湖北省天门外国语学校中学教师招聘73名公告 [图片]</t>
  </si>
  <si>
    <r>
      <rPr>
        <u/>
        <sz val="10"/>
        <color rgb="FF267EF0"/>
        <rFont val="Microsoft YaHei"/>
        <charset val="134"/>
      </rPr>
      <t>https://www.hteacher.net/jiaoshi/20241108/533202.html</t>
    </r>
  </si>
  <si>
    <t>2025年湖北宜昌市“招才兴业”教育系统事业单位校园教师招聘13名公告 [图片]</t>
  </si>
  <si>
    <r>
      <rPr>
        <u/>
        <sz val="10"/>
        <color rgb="FF267EF0"/>
        <rFont val="Microsoft YaHei"/>
        <charset val="134"/>
      </rPr>
      <t>https://www.hteacher.net/jiaoshi/20241107/533157.html</t>
    </r>
  </si>
  <si>
    <t>2024年湖北武汉市中心城区某公立中学初中体育教师招聘1名公告</t>
  </si>
  <si>
    <t>湖北武汉市中心城区某省级示范高中高中语文教师招聘1名简章</t>
  </si>
  <si>
    <t>2024年湖北汉口某重点初级中学教师招聘4名公告</t>
  </si>
  <si>
    <t>湖北武汉大方高级中学2025年面向全国公开优秀教师招聘公告</t>
  </si>
  <si>
    <t>2025年度湖北中国地质大学（武汉）专业技术岗位公开招聘7名启事</t>
  </si>
  <si>
    <t xml:space="preserve">教综+学科 </t>
  </si>
  <si>
    <t>https://www.hteacher.net/jiaoshi/20240725/517145.html</t>
  </si>
  <si>
    <t>https://www.hteacher.net/jiaoshi/20240316/503104.html</t>
  </si>
  <si>
    <t>https://www.hteacher.net/jiaoshi/20240801/518560.html</t>
  </si>
  <si>
    <t>7月9日-17日</t>
  </si>
  <si>
    <t>https://www.hteacher.net/jiaoshi/20240709/511914.html</t>
  </si>
  <si>
    <t>8月8日-12日</t>
  </si>
  <si>
    <t>https://www.hteacher.net/jiaoshi/20240808/520441.html</t>
  </si>
  <si>
    <t>https://www.hteacher.net/jiaoshi/20230714/437924.html</t>
  </si>
  <si>
    <t>6月24日-25日</t>
  </si>
  <si>
    <t>https://www.hteacher.net/jiaoshi/20240618/505732.html</t>
  </si>
  <si>
    <t>8月6日-15日</t>
  </si>
  <si>
    <t>https://www.hteacher.net/jiaoshi/20240805/519312.html</t>
  </si>
  <si>
    <t>4月23日前</t>
  </si>
  <si>
    <t>https://www.hteacher.net/jiaoshi/20240412/491422.html</t>
  </si>
  <si>
    <t>6月17日-21日</t>
  </si>
  <si>
    <t>https://www.hteacher.net/jiaoshi/20240612/504472.html</t>
  </si>
  <si>
    <t>6月11日-14日</t>
  </si>
  <si>
    <t>https://www.hteacher.net/jiaoshi/20240523/500023.html</t>
  </si>
  <si>
    <t>6月3日-7日</t>
  </si>
  <si>
    <t>https://www.hteacher.net/jiaoshi/20240531/501733.html</t>
  </si>
  <si>
    <t>8月2日-6日</t>
  </si>
  <si>
    <t>https://www.hteacher.net/jiaoshi/20240801/518894.html</t>
  </si>
  <si>
    <t>5月7日-14日</t>
  </si>
  <si>
    <t>https://www.hteacher.net/jiaoshi/20240430/495210.html</t>
  </si>
  <si>
    <t>https://www.hteacher.net/jiaoshi/20240430/495212.html</t>
  </si>
  <si>
    <t>https://www.hteacher.net/jiaoshi/20240607/503529.html</t>
  </si>
  <si>
    <t>5月31日-6月3日</t>
  </si>
  <si>
    <t>教综+综应</t>
  </si>
  <si>
    <t>https://www.hteacher.net/jiaoshi/20240530/501540.html</t>
  </si>
  <si>
    <t>6月24日-26日</t>
  </si>
  <si>
    <t>https://www.hteacher.net/jiaoshi/20240614/505065.html</t>
  </si>
  <si>
    <t>6月17日-19日</t>
  </si>
  <si>
    <t>https://www.hteacher.net/jiaoshi/20240607/503674.html</t>
  </si>
  <si>
    <t>5月9日-13日</t>
  </si>
  <si>
    <t>师范通识+职测</t>
  </si>
  <si>
    <t>https://www.hteacher.net/jiaoshi/20240507/495719.html</t>
  </si>
  <si>
    <t>2024年度湖北武汉市江汉区编外聘用制教师公开招聘143名公告</t>
  </si>
  <si>
    <t>7月16日-20日</t>
  </si>
  <si>
    <t>https://www.hteacher.net/jiaoshi/20240716/514596.html</t>
  </si>
  <si>
    <t>7月3日-8日</t>
  </si>
  <si>
    <t>https://www.hteacher.net/jiaoshi/20240701/509275.html</t>
  </si>
  <si>
    <t>5月13日-18日</t>
  </si>
  <si>
    <t>https://www.hteacher.net/jiaoshi/20240510/496750.html</t>
  </si>
  <si>
    <t>https://www.hteacher.net/jiaoshi/20240320/487144.html</t>
  </si>
  <si>
    <t>2024年湖北武汉市汉阳区教育局面向社会公开招聘合同制教师575名公告</t>
  </si>
  <si>
    <t>7月18日-24日</t>
  </si>
  <si>
    <t>https://www.hteacher.net/jiaoshi/20240718/515306.html</t>
  </si>
  <si>
    <t>https://www.hteacher.net/jiaoshi/20240717/514763_2.html</t>
  </si>
  <si>
    <t>长江新区</t>
  </si>
  <si>
    <t>7月9日-12日</t>
  </si>
  <si>
    <t>https://www.hteacher.net/jiaoshi/20240709/511570.html</t>
  </si>
  <si>
    <t>2024年湖北教师招聘公告汇总</t>
  </si>
  <si>
    <t>招考地市</t>
  </si>
  <si>
    <t>招考县区</t>
  </si>
  <si>
    <t>招考公告</t>
  </si>
  <si>
    <t>公告发布时间</t>
  </si>
  <si>
    <t>招考人数</t>
  </si>
  <si>
    <t>报名时间</t>
  </si>
  <si>
    <t>笔试时间</t>
  </si>
  <si>
    <t>笔试科目</t>
  </si>
  <si>
    <t>薪资待遇</t>
  </si>
  <si>
    <t>是否编制</t>
  </si>
  <si>
    <t>笔试公告链接</t>
  </si>
  <si>
    <t>是</t>
  </si>
  <si>
    <t>https://www.hteacher.net/jiaoshi/20240118/477179.html</t>
  </si>
  <si>
    <t>内部通知</t>
  </si>
  <si>
    <t>https://www.hteacher.net/jiaoshi/20240221/482212.html</t>
  </si>
  <si>
    <t>https://www.hteacher.net/jiaoshi/20240313/485789.html</t>
  </si>
  <si>
    <t>https://www.hteacher.net/jiaoshi/20240317/486573.html</t>
  </si>
  <si>
    <t>到手15万左右</t>
  </si>
  <si>
    <t>否</t>
  </si>
  <si>
    <r>
      <rPr>
        <sz val="10"/>
        <color rgb="FFFF0000"/>
        <rFont val="微软雅黑"/>
        <charset val="134"/>
      </rPr>
      <t>教综</t>
    </r>
    <r>
      <rPr>
        <sz val="10"/>
        <color rgb="FF000000"/>
        <rFont val="微软雅黑"/>
        <charset val="134"/>
      </rPr>
      <t>+学科</t>
    </r>
  </si>
  <si>
    <t>到手12万左右</t>
  </si>
  <si>
    <r>
      <rPr>
        <sz val="10"/>
        <color rgb="FFFF0000"/>
        <rFont val="微软雅黑"/>
        <charset val="134"/>
      </rPr>
      <t>教综</t>
    </r>
    <r>
      <rPr>
        <sz val="10"/>
        <color rgb="FF000000"/>
        <rFont val="微软雅黑"/>
        <charset val="134"/>
      </rPr>
      <t>+职测</t>
    </r>
  </si>
  <si>
    <r>
      <rPr>
        <sz val="10"/>
        <color rgb="FFFF0000"/>
        <rFont val="微软雅黑"/>
        <charset val="134"/>
      </rPr>
      <t>教综</t>
    </r>
    <r>
      <rPr>
        <sz val="10"/>
        <color rgb="FF000000"/>
        <rFont val="微软雅黑"/>
        <charset val="134"/>
      </rPr>
      <t>+综应</t>
    </r>
  </si>
  <si>
    <t>9.9万包干</t>
  </si>
  <si>
    <t>7月8日-10日</t>
  </si>
  <si>
    <t>https://www.hteacher.net/jiaoshi/20240701/509273.html</t>
  </si>
  <si>
    <t>10万元包干</t>
  </si>
  <si>
    <t>7月16日-17日</t>
  </si>
  <si>
    <t>https://www.hteacher.net/jiaoshi/20240710/512525.html</t>
  </si>
  <si>
    <t>点军区</t>
  </si>
  <si>
    <t>7月19日-23日</t>
  </si>
  <si>
    <t>https://www.hteacher.net/jiaoshi/20240710/512033.html</t>
  </si>
  <si>
    <r>
      <rPr>
        <sz val="10"/>
        <color rgb="FFFF0000"/>
        <rFont val="微软雅黑"/>
        <charset val="134"/>
      </rPr>
      <t>教综</t>
    </r>
    <r>
      <rPr>
        <sz val="10"/>
        <color rgb="FF000000"/>
        <rFont val="微软雅黑"/>
        <charset val="134"/>
      </rPr>
      <t>+时政</t>
    </r>
  </si>
  <si>
    <t>11.5万元包干</t>
  </si>
  <si>
    <t>到手14万左右</t>
  </si>
  <si>
    <t>8.5万包干</t>
  </si>
  <si>
    <t>https://www.hteacher.net/jiaoshi/20240718/515309.html</t>
  </si>
  <si>
    <t>黄石港区</t>
  </si>
  <si>
    <t>https://www.hteacher.net/jiaoshi/20240725/517144.html</t>
  </si>
  <si>
    <t>2025年湖北黄州区教育系统赴高校面向应届高校毕业生教师招聘214名公告</t>
  </si>
  <si>
    <t>11月25日-28日</t>
  </si>
  <si>
    <r>
      <rPr>
        <sz val="10"/>
        <color rgb="FFFF0000"/>
        <rFont val="微软雅黑"/>
        <charset val="134"/>
      </rPr>
      <t>教综</t>
    </r>
    <r>
      <rPr>
        <sz val="10"/>
        <color rgb="FF000000"/>
        <rFont val="微软雅黑"/>
        <charset val="134"/>
      </rPr>
      <t>+公基</t>
    </r>
  </si>
  <si>
    <t>https://www.hteacher.net/jiaoshi/20241115/533531_2.html</t>
  </si>
  <si>
    <r>
      <rPr>
        <b/>
        <sz val="10"/>
        <color rgb="FF000000"/>
        <rFont val="微软雅黑"/>
        <charset val="134"/>
      </rPr>
      <t>23年</t>
    </r>
  </si>
  <si>
    <r>
      <rPr>
        <b/>
        <sz val="10"/>
        <color rgb="FF000000"/>
        <rFont val="微软雅黑"/>
        <charset val="134"/>
      </rPr>
      <t>1月</t>
    </r>
  </si>
  <si>
    <r>
      <rPr>
        <b/>
        <sz val="10"/>
        <color rgb="FF000000"/>
        <rFont val="微软雅黑"/>
        <charset val="134"/>
      </rPr>
      <t>招录人数</t>
    </r>
  </si>
  <si>
    <r>
      <rPr>
        <b/>
        <sz val="10"/>
        <color rgb="FF000000"/>
        <rFont val="微软雅黑"/>
        <charset val="134"/>
      </rPr>
      <t>开设班次</t>
    </r>
  </si>
  <si>
    <r>
      <rPr>
        <b/>
        <sz val="10"/>
        <color rgb="FF000000"/>
        <rFont val="微软雅黑"/>
        <charset val="134"/>
      </rPr>
      <t>产生还原收款业绩（万元）</t>
    </r>
  </si>
  <si>
    <t>1月各项目业绩收款占比</t>
  </si>
  <si>
    <r>
      <rPr>
        <b/>
        <sz val="10"/>
        <color rgb="FF000000"/>
        <rFont val="微软雅黑"/>
        <charset val="134"/>
      </rPr>
      <t>地市分校</t>
    </r>
  </si>
  <si>
    <r>
      <rPr>
        <b/>
        <sz val="10"/>
        <color rgb="FF000000"/>
        <rFont val="Microsoft YaHei"/>
        <charset val="134"/>
      </rPr>
      <t>单招个数</t>
    </r>
  </si>
  <si>
    <r>
      <rPr>
        <b/>
        <sz val="10"/>
        <color rgb="FF000000"/>
        <rFont val="微软雅黑"/>
        <charset val="134"/>
      </rPr>
      <t>事业</t>
    </r>
  </si>
  <si>
    <r>
      <rPr>
        <b/>
        <sz val="10"/>
        <color rgb="FF000000"/>
        <rFont val="微软雅黑"/>
        <charset val="134"/>
      </rPr>
      <t>教师</t>
    </r>
  </si>
  <si>
    <r>
      <rPr>
        <b/>
        <sz val="10"/>
        <color rgb="FF000000"/>
        <rFont val="微软雅黑"/>
        <charset val="134"/>
      </rPr>
      <t>医疗</t>
    </r>
  </si>
  <si>
    <r>
      <rPr>
        <b/>
        <sz val="10"/>
        <color rgb="FF000000"/>
        <rFont val="微软雅黑"/>
        <charset val="134"/>
      </rPr>
      <t>合计</t>
    </r>
  </si>
  <si>
    <r>
      <rPr>
        <b/>
        <sz val="10"/>
        <color rgb="FF000000"/>
        <rFont val="微软雅黑"/>
        <charset val="134"/>
      </rPr>
      <t>单招个数</t>
    </r>
  </si>
  <si>
    <r>
      <rPr>
        <b/>
        <sz val="10"/>
        <color rgb="FF000000"/>
        <rFont val="微软雅黑"/>
        <charset val="134"/>
      </rPr>
      <t>还原收款</t>
    </r>
  </si>
  <si>
    <r>
      <rPr>
        <b/>
        <sz val="10"/>
        <color rgb="FF000000"/>
        <rFont val="微软雅黑"/>
        <charset val="134"/>
      </rPr>
      <t>鄂州</t>
    </r>
  </si>
  <si>
    <r>
      <rPr>
        <b/>
        <sz val="10"/>
        <color rgb="FF000000"/>
        <rFont val="微软雅黑"/>
        <charset val="134"/>
      </rPr>
      <t>恩施</t>
    </r>
  </si>
  <si>
    <r>
      <rPr>
        <b/>
        <sz val="10"/>
        <color rgb="FF000000"/>
        <rFont val="微软雅黑"/>
        <charset val="134"/>
      </rPr>
      <t>黄冈</t>
    </r>
  </si>
  <si>
    <r>
      <rPr>
        <b/>
        <sz val="10"/>
        <color rgb="FF000000"/>
        <rFont val="微软雅黑"/>
        <charset val="134"/>
      </rPr>
      <t>黄石</t>
    </r>
  </si>
  <si>
    <r>
      <rPr>
        <b/>
        <sz val="10"/>
        <color rgb="FF000000"/>
        <rFont val="微软雅黑"/>
        <charset val="134"/>
      </rPr>
      <t>荆门</t>
    </r>
  </si>
  <si>
    <r>
      <rPr>
        <b/>
        <sz val="10"/>
        <color rgb="FF000000"/>
        <rFont val="微软雅黑"/>
        <charset val="134"/>
      </rPr>
      <t>荆州</t>
    </r>
  </si>
  <si>
    <r>
      <rPr>
        <b/>
        <sz val="10"/>
        <color rgb="FF000000"/>
        <rFont val="微软雅黑"/>
        <charset val="134"/>
      </rPr>
      <t>十堰</t>
    </r>
  </si>
  <si>
    <r>
      <rPr>
        <b/>
        <sz val="10"/>
        <color rgb="FF000000"/>
        <rFont val="微软雅黑"/>
        <charset val="134"/>
      </rPr>
      <t>随州</t>
    </r>
  </si>
  <si>
    <r>
      <rPr>
        <b/>
        <sz val="10"/>
        <color rgb="FF000000"/>
        <rFont val="微软雅黑"/>
        <charset val="134"/>
      </rPr>
      <t>天仙潜</t>
    </r>
  </si>
  <si>
    <r>
      <rPr>
        <b/>
        <sz val="10"/>
        <color rgb="FF000000"/>
        <rFont val="微软雅黑"/>
        <charset val="134"/>
      </rPr>
      <t>武汉</t>
    </r>
  </si>
  <si>
    <r>
      <rPr>
        <b/>
        <sz val="10"/>
        <color rgb="FF000000"/>
        <rFont val="微软雅黑"/>
        <charset val="134"/>
      </rPr>
      <t>咸宁</t>
    </r>
  </si>
  <si>
    <r>
      <rPr>
        <b/>
        <sz val="10"/>
        <color rgb="FF000000"/>
        <rFont val="微软雅黑"/>
        <charset val="134"/>
      </rPr>
      <t>襄阳</t>
    </r>
  </si>
  <si>
    <r>
      <rPr>
        <b/>
        <sz val="10"/>
        <color rgb="FF000000"/>
        <rFont val="微软雅黑"/>
        <charset val="134"/>
      </rPr>
      <t>孝感</t>
    </r>
  </si>
  <si>
    <r>
      <rPr>
        <b/>
        <sz val="10"/>
        <color rgb="FF000000"/>
        <rFont val="微软雅黑"/>
        <charset val="134"/>
      </rPr>
      <t>宜昌</t>
    </r>
  </si>
  <si>
    <r>
      <rPr>
        <b/>
        <sz val="10"/>
        <color rgb="FFFF0000"/>
        <rFont val="微软雅黑"/>
        <charset val="134"/>
      </rPr>
      <t>合计</t>
    </r>
  </si>
  <si>
    <r>
      <rPr>
        <b/>
        <sz val="10"/>
        <color rgb="FF000000"/>
        <rFont val="Microsoft YaHei"/>
        <charset val="134"/>
      </rPr>
      <t>2月</t>
    </r>
  </si>
  <si>
    <r>
      <rPr>
        <b/>
        <sz val="10"/>
        <color rgb="FF000000"/>
        <rFont val="微软雅黑"/>
        <charset val="134"/>
      </rPr>
      <t>2月</t>
    </r>
  </si>
  <si>
    <t>2月各项目业绩收款占比</t>
  </si>
  <si>
    <r>
      <rPr>
        <b/>
        <sz val="10"/>
        <color rgb="FF000000"/>
        <rFont val="Microsoft YaHei"/>
        <charset val="134"/>
      </rPr>
      <t>3月</t>
    </r>
  </si>
  <si>
    <r>
      <rPr>
        <b/>
        <sz val="10"/>
        <color rgb="FF000000"/>
        <rFont val="微软雅黑"/>
        <charset val="134"/>
      </rPr>
      <t>3月</t>
    </r>
  </si>
  <si>
    <t>3月各项目业绩收款占比</t>
  </si>
  <si>
    <r>
      <rPr>
        <b/>
        <sz val="10"/>
        <color rgb="FF000000"/>
        <rFont val="Microsoft YaHei"/>
        <charset val="134"/>
      </rPr>
      <t>4月</t>
    </r>
  </si>
  <si>
    <r>
      <rPr>
        <b/>
        <sz val="10"/>
        <color rgb="FF000000"/>
        <rFont val="微软雅黑"/>
        <charset val="134"/>
      </rPr>
      <t>4月</t>
    </r>
  </si>
  <si>
    <t>4月各项目业绩收款占比</t>
  </si>
  <si>
    <r>
      <rPr>
        <b/>
        <sz val="10"/>
        <color rgb="FF000000"/>
        <rFont val="Microsoft YaHei"/>
        <charset val="134"/>
      </rPr>
      <t>5月</t>
    </r>
  </si>
  <si>
    <r>
      <rPr>
        <b/>
        <sz val="10"/>
        <color rgb="FF000000"/>
        <rFont val="微软雅黑"/>
        <charset val="134"/>
      </rPr>
      <t>5月</t>
    </r>
  </si>
  <si>
    <t>5月各项目业绩收款占比</t>
  </si>
  <si>
    <r>
      <rPr>
        <b/>
        <sz val="10"/>
        <color rgb="FF000000"/>
        <rFont val="Microsoft YaHei"/>
        <charset val="134"/>
      </rPr>
      <t>6月</t>
    </r>
  </si>
  <si>
    <r>
      <rPr>
        <b/>
        <sz val="10"/>
        <color rgb="FF000000"/>
        <rFont val="微软雅黑"/>
        <charset val="134"/>
      </rPr>
      <t>6月</t>
    </r>
  </si>
  <si>
    <t>6月各项目业绩收款占比</t>
  </si>
  <si>
    <r>
      <rPr>
        <b/>
        <sz val="10"/>
        <color rgb="FF000000"/>
        <rFont val="Microsoft YaHei"/>
        <charset val="134"/>
      </rPr>
      <t>年度统计</t>
    </r>
  </si>
  <si>
    <r>
      <rPr>
        <b/>
        <sz val="10"/>
        <color rgb="FF000000"/>
        <rFont val="Microsoft YaHei"/>
        <charset val="134"/>
      </rPr>
      <t>单招个数（次）</t>
    </r>
  </si>
  <si>
    <r>
      <rPr>
        <b/>
        <sz val="10"/>
        <color rgb="FF000000"/>
        <rFont val="Microsoft YaHei"/>
        <charset val="134"/>
      </rPr>
      <t>招录人数（人）</t>
    </r>
  </si>
  <si>
    <r>
      <rPr>
        <b/>
        <sz val="10"/>
        <color rgb="FF000000"/>
        <rFont val="Microsoft YaHei"/>
        <charset val="134"/>
      </rPr>
      <t>开设班次（个）</t>
    </r>
  </si>
  <si>
    <r>
      <rPr>
        <b/>
        <sz val="10"/>
        <color rgb="FF000000"/>
        <rFont val="Microsoft YaHei"/>
        <charset val="134"/>
      </rPr>
      <t>还原收款（万元）</t>
    </r>
  </si>
  <si>
    <r>
      <rPr>
        <b/>
        <sz val="10"/>
        <color rgb="FF000000"/>
        <rFont val="微软雅黑"/>
        <charset val="134"/>
      </rPr>
      <t>项目部</t>
    </r>
  </si>
  <si>
    <r>
      <rPr>
        <b/>
        <sz val="10"/>
        <color rgb="FF000000"/>
        <rFont val="微软雅黑"/>
        <charset val="134"/>
      </rPr>
      <t>事业单位项目</t>
    </r>
  </si>
  <si>
    <r>
      <rPr>
        <b/>
        <sz val="10"/>
        <color rgb="FF000000"/>
        <rFont val="微软雅黑"/>
        <charset val="134"/>
      </rPr>
      <t>教师项目</t>
    </r>
  </si>
  <si>
    <r>
      <rPr>
        <b/>
        <sz val="10"/>
        <color rgb="FF000000"/>
        <rFont val="微软雅黑"/>
        <charset val="134"/>
      </rPr>
      <t>医疗项目</t>
    </r>
  </si>
  <si>
    <r>
      <rPr>
        <b/>
        <sz val="10"/>
        <color rgb="FF000000"/>
        <rFont val="微软雅黑"/>
        <charset val="134"/>
      </rPr>
      <t>招录人数（千人）</t>
    </r>
  </si>
  <si>
    <r>
      <rPr>
        <b/>
        <sz val="10"/>
        <color rgb="FF000000"/>
        <rFont val="微软雅黑"/>
        <charset val="134"/>
      </rPr>
      <t>还原收款（万元）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</si>
</sst>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yyyy/m/d;@"/>
    <numFmt numFmtId="178" formatCode="m&quot;月&quot;d&quot;日&quot;;@"/>
  </numFmts>
  <fonts count="42">
    <font>
      <sz val="11"/>
      <color indexed="8"/>
      <name val="等线"/>
      <charset val="134"/>
      <scheme val="minor"/>
    </font>
    <font>
      <b/>
      <sz val="10"/>
      <color rgb="FF000000"/>
      <name val="微软雅黑"/>
      <charset val="134"/>
    </font>
    <font>
      <b/>
      <sz val="10"/>
      <color rgb="FF000000"/>
      <name val="Microsoft YaHei"/>
      <charset val="134"/>
    </font>
    <font>
      <sz val="10"/>
      <name val="微软雅黑"/>
      <charset val="134"/>
    </font>
    <font>
      <b/>
      <sz val="10"/>
      <color rgb="FFFF0000"/>
      <name val="微软雅黑"/>
      <charset val="134"/>
    </font>
    <font>
      <b/>
      <sz val="10"/>
      <name val="微软雅黑"/>
      <charset val="134"/>
    </font>
    <font>
      <sz val="10"/>
      <color rgb="FF000000"/>
      <name val="微软雅黑"/>
      <charset val="134"/>
    </font>
    <font>
      <sz val="10"/>
      <color indexed="8"/>
      <name val="微软雅黑"/>
      <charset val="134"/>
    </font>
    <font>
      <b/>
      <sz val="14"/>
      <color indexed="8"/>
      <name val="微软雅黑"/>
      <charset val="134"/>
    </font>
    <font>
      <sz val="10"/>
      <color rgb="FFFF0000"/>
      <name val="微软雅黑"/>
      <charset val="134"/>
    </font>
    <font>
      <sz val="10"/>
      <color theme="1"/>
      <name val="微软雅黑"/>
      <charset val="134"/>
    </font>
    <font>
      <u/>
      <sz val="10"/>
      <color rgb="FF267EF0"/>
      <name val="微软雅黑"/>
      <charset val="134"/>
    </font>
    <font>
      <u/>
      <sz val="10"/>
      <color rgb="FF0000FF"/>
      <name val="微软雅黑"/>
      <charset val="134"/>
    </font>
    <font>
      <u/>
      <sz val="11"/>
      <color rgb="FF0000FF"/>
      <name val="等线"/>
      <charset val="134"/>
      <scheme val="minor"/>
    </font>
    <font>
      <u/>
      <sz val="10"/>
      <color rgb="FF800080"/>
      <name val="微软雅黑"/>
      <charset val="134"/>
    </font>
    <font>
      <sz val="9"/>
      <name val="微软雅黑"/>
      <charset val="134"/>
    </font>
    <font>
      <b/>
      <sz val="10"/>
      <color rgb="FFFF0000"/>
      <name val="Microsoft YaHei"/>
      <charset val="134"/>
    </font>
    <font>
      <sz val="10"/>
      <color rgb="FF000000"/>
      <name val="Microsoft YaHei"/>
      <charset val="134"/>
    </font>
    <font>
      <u/>
      <sz val="10"/>
      <color rgb="FF175CEB"/>
      <name val="微软雅黑"/>
      <charset val="134"/>
    </font>
    <font>
      <u/>
      <sz val="10"/>
      <color rgb="FF267EF0"/>
      <name val="Microsoft YaHei"/>
      <charset val="134"/>
    </font>
    <font>
      <sz val="10"/>
      <color rgb="FFFF0000"/>
      <name val="Microsoft YaHei"/>
      <charset val="134"/>
    </font>
    <font>
      <u/>
      <sz val="11"/>
      <color rgb="FF800080"/>
      <name val="等线"/>
      <charset val="134"/>
      <scheme val="minor"/>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0"/>
      <color rgb="FF018FFB"/>
      <name val="微软雅黑"/>
      <charset val="134"/>
    </font>
  </fonts>
  <fills count="4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9C99"/>
        <bgColor indexed="64"/>
      </patternFill>
    </fill>
    <fill>
      <patternFill patternType="solid">
        <fgColor rgb="FFC3EAD5"/>
        <bgColor indexed="64"/>
      </patternFill>
    </fill>
    <fill>
      <patternFill patternType="solid">
        <fgColor rgb="FFFFE9E8"/>
        <bgColor indexed="64"/>
      </patternFill>
    </fill>
    <fill>
      <patternFill patternType="solid">
        <fgColor rgb="FF99BEFF"/>
        <bgColor indexed="64"/>
      </patternFill>
    </fill>
    <fill>
      <patternFill patternType="solid">
        <fgColor rgb="FFE5EFFF"/>
        <bgColor indexed="64"/>
      </patternFill>
    </fill>
    <fill>
      <patternFill patternType="solid">
        <fgColor rgb="FFA9D08E"/>
        <bgColor indexed="64"/>
      </patternFill>
    </fill>
    <fill>
      <patternFill patternType="solid">
        <fgColor rgb="FFB4C6E7"/>
        <bgColor indexed="64"/>
      </patternFill>
    </fill>
    <fill>
      <patternFill patternType="solid">
        <fgColor rgb="FFA7E9E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12"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13" borderId="8" applyNumberFormat="0" applyAlignment="0" applyProtection="0">
      <alignment vertical="center"/>
    </xf>
    <xf numFmtId="0" fontId="31" fillId="14" borderId="9" applyNumberFormat="0" applyAlignment="0" applyProtection="0">
      <alignment vertical="center"/>
    </xf>
    <xf numFmtId="0" fontId="32" fillId="14" borderId="8" applyNumberFormat="0" applyAlignment="0" applyProtection="0">
      <alignment vertical="center"/>
    </xf>
    <xf numFmtId="0" fontId="33" fillId="15"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39" fillId="38"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39" fillId="42" borderId="0" applyNumberFormat="0" applyBorder="0" applyAlignment="0" applyProtection="0">
      <alignment vertical="center"/>
    </xf>
  </cellStyleXfs>
  <cellXfs count="103">
    <xf numFmtId="0" fontId="0" fillId="0" borderId="0" xfId="0">
      <alignment vertical="center"/>
    </xf>
    <xf numFmtId="57" fontId="1" fillId="2" borderId="1" xfId="0" applyNumberFormat="1" applyFont="1" applyFill="1" applyBorder="1" applyAlignment="1">
      <alignment horizontal="center" vertical="center"/>
    </xf>
    <xf numFmtId="57" fontId="2" fillId="2"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3" fillId="0" borderId="1" xfId="0" applyFont="1" applyBorder="1">
      <alignmen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7" borderId="1" xfId="0" applyFont="1" applyFill="1" applyBorder="1" applyAlignment="1">
      <alignment horizontal="center" vertical="center"/>
    </xf>
    <xf numFmtId="0" fontId="4" fillId="6" borderId="1" xfId="0" applyFont="1" applyFill="1" applyBorder="1" applyAlignment="1">
      <alignment horizontal="center" vertical="center"/>
    </xf>
    <xf numFmtId="176" fontId="3" fillId="8" borderId="1" xfId="0" applyNumberFormat="1" applyFont="1" applyFill="1" applyBorder="1" applyAlignment="1">
      <alignment horizontal="center" vertical="center"/>
    </xf>
    <xf numFmtId="176" fontId="4" fillId="8" borderId="1" xfId="0" applyNumberFormat="1" applyFont="1" applyFill="1" applyBorder="1" applyAlignment="1">
      <alignment horizontal="center" vertical="center"/>
    </xf>
    <xf numFmtId="176" fontId="4"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57" fontId="1" fillId="2" borderId="1" xfId="0" applyNumberFormat="1" applyFont="1" applyFill="1" applyBorder="1" applyAlignment="1">
      <alignment horizontal="right" vertical="center"/>
    </xf>
    <xf numFmtId="0" fontId="1" fillId="0" borderId="2" xfId="0" applyFont="1" applyBorder="1" applyAlignment="1">
      <alignment horizontal="center" vertical="center"/>
    </xf>
    <xf numFmtId="0" fontId="3" fillId="8" borderId="1" xfId="0" applyFont="1" applyFill="1" applyBorder="1" applyAlignment="1">
      <alignment horizontal="center" vertical="center"/>
    </xf>
    <xf numFmtId="0" fontId="4" fillId="8" borderId="1" xfId="0" applyFont="1" applyFill="1" applyBorder="1" applyAlignment="1">
      <alignment horizontal="center" vertical="center"/>
    </xf>
    <xf numFmtId="0" fontId="5" fillId="0" borderId="2" xfId="0" applyFont="1" applyBorder="1" applyAlignment="1">
      <alignment horizontal="center" vertical="center"/>
    </xf>
    <xf numFmtId="176"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7" borderId="3" xfId="0" applyFont="1" applyFill="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5" fillId="9" borderId="4" xfId="0" applyFont="1" applyFill="1" applyBorder="1" applyAlignment="1">
      <alignment horizontal="center" vertical="center" wrapText="1"/>
    </xf>
    <xf numFmtId="177" fontId="5" fillId="10" borderId="4" xfId="0" applyNumberFormat="1"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3" fillId="0" borderId="4" xfId="0" applyFont="1" applyBorder="1" applyAlignment="1">
      <alignment horizontal="center" vertical="center"/>
    </xf>
    <xf numFmtId="0" fontId="6" fillId="0" borderId="4" xfId="0" applyFont="1" applyBorder="1" applyAlignment="1">
      <alignment horizontal="center" vertical="center" wrapText="1"/>
    </xf>
    <xf numFmtId="177" fontId="6"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178"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178" fontId="9" fillId="0" borderId="4" xfId="0" applyNumberFormat="1" applyFont="1" applyBorder="1" applyAlignment="1">
      <alignment horizontal="center" vertical="center"/>
    </xf>
    <xf numFmtId="178" fontId="6"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58" fontId="7" fillId="0" borderId="4"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5" fillId="2" borderId="4" xfId="0" applyFont="1" applyFill="1" applyBorder="1" applyAlignment="1">
      <alignment horizontal="center" vertical="center" wrapText="1"/>
    </xf>
    <xf numFmtId="49" fontId="11" fillId="0" borderId="4" xfId="0" applyNumberFormat="1" applyFont="1" applyBorder="1" applyAlignment="1">
      <alignment horizontal="center" vertical="center" wrapText="1"/>
    </xf>
    <xf numFmtId="0" fontId="12" fillId="0" borderId="4" xfId="6" applyFont="1" applyBorder="1" applyAlignment="1">
      <alignment horizontal="center" vertical="center"/>
    </xf>
    <xf numFmtId="0" fontId="13" fillId="0" borderId="4" xfId="6" applyBorder="1" applyAlignment="1">
      <alignment horizontal="center" vertical="center"/>
    </xf>
    <xf numFmtId="0" fontId="14" fillId="0" borderId="4" xfId="6" applyFont="1" applyBorder="1" applyAlignment="1">
      <alignment horizontal="center" vertical="center"/>
    </xf>
    <xf numFmtId="49" fontId="12" fillId="0" borderId="4" xfId="6" applyNumberFormat="1" applyFont="1" applyFill="1" applyBorder="1" applyAlignment="1">
      <alignment horizontal="center" vertical="center" wrapText="1"/>
    </xf>
    <xf numFmtId="0" fontId="0" fillId="0" borderId="0" xfId="0" applyAlignment="1">
      <alignment horizontal="center" vertical="center"/>
    </xf>
    <xf numFmtId="0" fontId="15" fillId="0" borderId="1" xfId="0" applyFont="1" applyBorder="1" applyAlignment="1">
      <alignment horizontal="center" vertical="center"/>
    </xf>
    <xf numFmtId="0" fontId="1" fillId="9" borderId="1" xfId="0" applyFont="1" applyFill="1" applyBorder="1" applyAlignment="1">
      <alignment horizontal="center" vertical="center" wrapText="1"/>
    </xf>
    <xf numFmtId="177" fontId="16" fillId="10"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7" fillId="0" borderId="1" xfId="0" applyFont="1" applyBorder="1" applyAlignment="1">
      <alignment horizontal="center" vertical="center"/>
    </xf>
    <xf numFmtId="0" fontId="6" fillId="0" borderId="1" xfId="0" applyFont="1" applyBorder="1" applyAlignment="1">
      <alignment vertical="center" wrapText="1"/>
    </xf>
    <xf numFmtId="0" fontId="9"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49" fontId="18" fillId="0" borderId="1" xfId="0" applyNumberFormat="1" applyFont="1" applyBorder="1" applyAlignment="1">
      <alignment vertical="center" wrapText="1"/>
    </xf>
    <xf numFmtId="49" fontId="18" fillId="0" borderId="1" xfId="0" applyNumberFormat="1" applyFont="1" applyBorder="1" applyAlignment="1">
      <alignment horizontal="center" vertical="center" wrapText="1"/>
    </xf>
    <xf numFmtId="49" fontId="11" fillId="0" borderId="1" xfId="0" applyNumberFormat="1" applyFont="1" applyBorder="1" applyAlignment="1">
      <alignment vertical="center" wrapText="1"/>
    </xf>
    <xf numFmtId="0" fontId="17" fillId="0" borderId="1" xfId="0" applyFont="1" applyBorder="1" applyAlignment="1">
      <alignment horizontal="center" vertical="center" wrapText="1"/>
    </xf>
    <xf numFmtId="178" fontId="17" fillId="0" borderId="1" xfId="0" applyNumberFormat="1" applyFont="1" applyBorder="1" applyAlignment="1">
      <alignment horizontal="center" vertical="center"/>
    </xf>
    <xf numFmtId="178" fontId="6"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19" fillId="0" borderId="1" xfId="0" applyNumberFormat="1" applyFont="1" applyBorder="1" applyAlignment="1">
      <alignment vertical="center" wrapText="1"/>
    </xf>
    <xf numFmtId="178"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xf>
    <xf numFmtId="0" fontId="17"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178" fontId="17" fillId="0" borderId="0" xfId="0" applyNumberFormat="1" applyFont="1" applyAlignment="1">
      <alignment horizontal="center" vertical="center"/>
    </xf>
    <xf numFmtId="49" fontId="19" fillId="0" borderId="0" xfId="0" applyNumberFormat="1" applyFont="1" applyAlignment="1">
      <alignment vertical="center" wrapText="1"/>
    </xf>
    <xf numFmtId="177" fontId="6" fillId="0" borderId="3" xfId="0" applyNumberFormat="1" applyFont="1" applyBorder="1" applyAlignment="1">
      <alignment horizontal="center" vertical="center"/>
    </xf>
    <xf numFmtId="177" fontId="6" fillId="0" borderId="0" xfId="0" applyNumberFormat="1" applyFont="1" applyAlignment="1">
      <alignment horizontal="center" vertical="center"/>
    </xf>
    <xf numFmtId="58" fontId="0" fillId="0" borderId="0" xfId="0" applyNumberFormat="1" applyAlignment="1">
      <alignment horizontal="center" vertical="center"/>
    </xf>
    <xf numFmtId="49" fontId="13" fillId="0" borderId="0" xfId="6" applyNumberFormat="1" applyFill="1" applyAlignment="1">
      <alignment horizontal="center" vertical="center" wrapText="1"/>
    </xf>
    <xf numFmtId="0" fontId="13" fillId="0" borderId="0" xfId="6" applyAlignment="1">
      <alignment horizontal="center" vertical="center"/>
    </xf>
    <xf numFmtId="0" fontId="21" fillId="0" borderId="0" xfId="6" applyFont="1" applyAlignment="1">
      <alignment horizontal="center" vertical="center"/>
    </xf>
    <xf numFmtId="14" fontId="0" fillId="0" borderId="0" xfId="0" applyNumberFormat="1" applyAlignment="1">
      <alignment horizontal="center" vertical="center"/>
    </xf>
    <xf numFmtId="0" fontId="22"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www.hteacher.net/jiaoshi/20230725/440094.html" TargetMode="External"/><Relationship Id="rId98" Type="http://schemas.openxmlformats.org/officeDocument/2006/relationships/hyperlink" Target="https://www.hteacher.net/jiaoshi/20230724/440027.html" TargetMode="External"/><Relationship Id="rId97" Type="http://schemas.openxmlformats.org/officeDocument/2006/relationships/hyperlink" Target="https://www.hteacher.net/jiaoshi/20230724/440009.html" TargetMode="External"/><Relationship Id="rId96" Type="http://schemas.openxmlformats.org/officeDocument/2006/relationships/hyperlink" Target="https://www.hteacher.net/jiaoshi/20230721/439659.html" TargetMode="External"/><Relationship Id="rId95" Type="http://schemas.openxmlformats.org/officeDocument/2006/relationships/hyperlink" Target="https://www.hteacher.net/jiaoshi/20230720/439227.html" TargetMode="External"/><Relationship Id="rId94" Type="http://schemas.openxmlformats.org/officeDocument/2006/relationships/hyperlink" Target="https://www.hteacher.net/jiaoshi/20230719/439028.html" TargetMode="External"/><Relationship Id="rId93" Type="http://schemas.openxmlformats.org/officeDocument/2006/relationships/hyperlink" Target="https://www.hteacher.net/jiaoshi/20230719/439007.html" TargetMode="External"/><Relationship Id="rId92" Type="http://schemas.openxmlformats.org/officeDocument/2006/relationships/hyperlink" Target="https://www.hteacher.net/jiaoshi/20230719/438982.html" TargetMode="External"/><Relationship Id="rId91" Type="http://schemas.openxmlformats.org/officeDocument/2006/relationships/hyperlink" Target="https://www.hteacher.net/jiaoshi/20230719/438965.html" TargetMode="External"/><Relationship Id="rId90" Type="http://schemas.openxmlformats.org/officeDocument/2006/relationships/hyperlink" Target="https://www.hteacher.net/jiaoshi/20230719/438811.html" TargetMode="External"/><Relationship Id="rId9" Type="http://schemas.openxmlformats.org/officeDocument/2006/relationships/hyperlink" Target="https://www.hteacher.net/jiaoshi/20230203/402075.html" TargetMode="External"/><Relationship Id="rId89" Type="http://schemas.openxmlformats.org/officeDocument/2006/relationships/hyperlink" Target="https://www.hteacher.net/jiaoshi/20230718/438678.html" TargetMode="External"/><Relationship Id="rId88" Type="http://schemas.openxmlformats.org/officeDocument/2006/relationships/hyperlink" Target="https://www.hteacher.net/jiaoshi/20230718/438602.html" TargetMode="External"/><Relationship Id="rId87" Type="http://schemas.openxmlformats.org/officeDocument/2006/relationships/hyperlink" Target="https://www.hteacher.net/jiaoshi/20230717/438464.html" TargetMode="External"/><Relationship Id="rId86" Type="http://schemas.openxmlformats.org/officeDocument/2006/relationships/hyperlink" Target="https://www.hteacher.net/jiaoshi/20230717/438326.html" TargetMode="External"/><Relationship Id="rId85" Type="http://schemas.openxmlformats.org/officeDocument/2006/relationships/hyperlink" Target="https://www.hteacher.net/jiaoshi/20230714/438016.html" TargetMode="External"/><Relationship Id="rId84" Type="http://schemas.openxmlformats.org/officeDocument/2006/relationships/hyperlink" Target="https://www.hteacher.net/jiaoshi/20230714/437924.html" TargetMode="External"/><Relationship Id="rId83" Type="http://schemas.openxmlformats.org/officeDocument/2006/relationships/hyperlink" Target="https://www.hteacher.net/jiaoshi/20230712/437553.html" TargetMode="External"/><Relationship Id="rId82" Type="http://schemas.openxmlformats.org/officeDocument/2006/relationships/hyperlink" Target="https://www.hteacher.net/jiaoshi/20230712/437550.html" TargetMode="External"/><Relationship Id="rId81" Type="http://schemas.openxmlformats.org/officeDocument/2006/relationships/hyperlink" Target="https://www.hteacher.net/jiaoshi/20230712/437352.html" TargetMode="External"/><Relationship Id="rId80" Type="http://schemas.openxmlformats.org/officeDocument/2006/relationships/hyperlink" Target="https://www.hteacher.net/jiaoshi/20230705/435287.html" TargetMode="External"/><Relationship Id="rId8" Type="http://schemas.openxmlformats.org/officeDocument/2006/relationships/hyperlink" Target="https://www.hteacher.net/jiaoshi/20230203/401970.html" TargetMode="External"/><Relationship Id="rId79" Type="http://schemas.openxmlformats.org/officeDocument/2006/relationships/hyperlink" Target="https://www.hteacher.net/jiaoshi/20230705/435215.html" TargetMode="External"/><Relationship Id="rId78" Type="http://schemas.openxmlformats.org/officeDocument/2006/relationships/hyperlink" Target="https://www.hteacher.net/jiaoshi/20230629/434003.html" TargetMode="External"/><Relationship Id="rId77" Type="http://schemas.openxmlformats.org/officeDocument/2006/relationships/hyperlink" Target="https://www.hteacher.net/jiaoshi/20230629/433859.html" TargetMode="External"/><Relationship Id="rId76" Type="http://schemas.openxmlformats.org/officeDocument/2006/relationships/hyperlink" Target="https://www.hteacher.net/jiaoshi/20230702/433516.html" TargetMode="External"/><Relationship Id="rId75" Type="http://schemas.openxmlformats.org/officeDocument/2006/relationships/hyperlink" Target="https://www.hteacher.net/jiaoshi/20230626/433099.html" TargetMode="External"/><Relationship Id="rId74" Type="http://schemas.openxmlformats.org/officeDocument/2006/relationships/hyperlink" Target="https://www.hteacher.net/jiaoshi/20230626/433045.html" TargetMode="External"/><Relationship Id="rId73" Type="http://schemas.openxmlformats.org/officeDocument/2006/relationships/hyperlink" Target="https://www.hteacher.net/jiaoshi/20230626/432862.html" TargetMode="External"/><Relationship Id="rId72" Type="http://schemas.openxmlformats.org/officeDocument/2006/relationships/hyperlink" Target="https://www.hteacher.net/jiaoshi/20230624/432621.html" TargetMode="External"/><Relationship Id="rId71" Type="http://schemas.openxmlformats.org/officeDocument/2006/relationships/hyperlink" Target="https://hteacher.net/jiaoshi/20230622/432595.html" TargetMode="External"/><Relationship Id="rId70" Type="http://schemas.openxmlformats.org/officeDocument/2006/relationships/hyperlink" Target="https://hteacher.net/jiaoshi/20230616/431416.html" TargetMode="External"/><Relationship Id="rId7" Type="http://schemas.openxmlformats.org/officeDocument/2006/relationships/hyperlink" Target="https://www.hteacher.net/jiaoshi/20230202/401762.html" TargetMode="External"/><Relationship Id="rId69" Type="http://schemas.openxmlformats.org/officeDocument/2006/relationships/hyperlink" Target="https://hteacher.net/jiaoshi/20230616/431409.html" TargetMode="External"/><Relationship Id="rId68" Type="http://schemas.openxmlformats.org/officeDocument/2006/relationships/hyperlink" Target="https://www.hteacher.net/jiaoshi/20230613/430754.html" TargetMode="External"/><Relationship Id="rId67" Type="http://schemas.openxmlformats.org/officeDocument/2006/relationships/hyperlink" Target="https://hteacher.net/jiaoshi/20230612/430210.html" TargetMode="External"/><Relationship Id="rId66" Type="http://schemas.openxmlformats.org/officeDocument/2006/relationships/hyperlink" Target="https://hteacher.net/jiaoshi/20230606/428885.html" TargetMode="External"/><Relationship Id="rId65" Type="http://schemas.openxmlformats.org/officeDocument/2006/relationships/hyperlink" Target="https://hteacher.net/jiaoshi/20230606/428555.html" TargetMode="External"/><Relationship Id="rId64" Type="http://schemas.openxmlformats.org/officeDocument/2006/relationships/hyperlink" Target="http://www.wuxue.gov.cn/zwgk/public/6636855/991355.html" TargetMode="External"/><Relationship Id="rId63" Type="http://schemas.openxmlformats.org/officeDocument/2006/relationships/hyperlink" Target="https://hteacher.net/jiaoshi/20230605/428315.html" TargetMode="External"/><Relationship Id="rId62" Type="http://schemas.openxmlformats.org/officeDocument/2006/relationships/hyperlink" Target="https://hteacher.net/jiaoshi/20230602/428104.html" TargetMode="External"/><Relationship Id="rId61" Type="http://schemas.openxmlformats.org/officeDocument/2006/relationships/hyperlink" Target="https://www.hteacher.net/jiaoshi/20230530/427271.html" TargetMode="External"/><Relationship Id="rId60" Type="http://schemas.openxmlformats.org/officeDocument/2006/relationships/hyperlink" Target="https://www.hteacher.net/jiaoshi/20230530/427270.html" TargetMode="External"/><Relationship Id="rId6" Type="http://schemas.openxmlformats.org/officeDocument/2006/relationships/hyperlink" Target="https://www.hteacher.net/jiaoshi/20230127/399291.html" TargetMode="External"/><Relationship Id="rId59" Type="http://schemas.openxmlformats.org/officeDocument/2006/relationships/hyperlink" Target="https://www.hteacher.net/jiaoshi/20230530/427199.html" TargetMode="External"/><Relationship Id="rId58" Type="http://schemas.openxmlformats.org/officeDocument/2006/relationships/hyperlink" Target="https://www.hteacher.net/jiaoshi/20230526/426484.html" TargetMode="External"/><Relationship Id="rId57" Type="http://schemas.openxmlformats.org/officeDocument/2006/relationships/hyperlink" Target="https://www.hteacher.net/jiaoshi/20230526/426482.html" TargetMode="External"/><Relationship Id="rId56" Type="http://schemas.openxmlformats.org/officeDocument/2006/relationships/hyperlink" Target="https://www.hteacher.net/jiaoshi/20230525/426472.html" TargetMode="External"/><Relationship Id="rId55" Type="http://schemas.openxmlformats.org/officeDocument/2006/relationships/hyperlink" Target="https://www.hteacher.net/jiaoshi/20230524/426120.html" TargetMode="External"/><Relationship Id="rId54" Type="http://schemas.openxmlformats.org/officeDocument/2006/relationships/hyperlink" Target="https://www.hteacher.net/jiaoshi/20230523/425793.html" TargetMode="External"/><Relationship Id="rId53" Type="http://schemas.openxmlformats.org/officeDocument/2006/relationships/hyperlink" Target="https://www.hteacher.net/jiaoshi/20230518/424905.html" TargetMode="External"/><Relationship Id="rId52" Type="http://schemas.openxmlformats.org/officeDocument/2006/relationships/hyperlink" Target="https://www.hteacher.net/jiaoshi/20230518/424754.html" TargetMode="External"/><Relationship Id="rId51" Type="http://schemas.openxmlformats.org/officeDocument/2006/relationships/hyperlink" Target="https://www.hteacher.net/jiaoshi/20230517/424713.html" TargetMode="External"/><Relationship Id="rId50" Type="http://schemas.openxmlformats.org/officeDocument/2006/relationships/hyperlink" Target="https://www.hteacher.net/jiaoshi/20230517/424658.html" TargetMode="External"/><Relationship Id="rId5" Type="http://schemas.openxmlformats.org/officeDocument/2006/relationships/hyperlink" Target="https://www.hteacher.net/jiaoshi/20230113/397560.html" TargetMode="External"/><Relationship Id="rId49" Type="http://schemas.openxmlformats.org/officeDocument/2006/relationships/hyperlink" Target="https://www.hteacher.net/jiaoshi/20230515/424146.html" TargetMode="External"/><Relationship Id="rId48" Type="http://schemas.openxmlformats.org/officeDocument/2006/relationships/hyperlink" Target="https://www.hteacher.net/jiaoshi/20230513/423514.html" TargetMode="External"/><Relationship Id="rId47" Type="http://schemas.openxmlformats.org/officeDocument/2006/relationships/hyperlink" Target="https://www.hteacher.net/jiaoshi/20230512/423176.html" TargetMode="External"/><Relationship Id="rId46" Type="http://schemas.openxmlformats.org/officeDocument/2006/relationships/hyperlink" Target="https://www.hteacher.net/jiaoshi/20230510/422583.html" TargetMode="External"/><Relationship Id="rId45" Type="http://schemas.openxmlformats.org/officeDocument/2006/relationships/hyperlink" Target="https://www.hteacher.net/jiaoshi/20230506/421810.html" TargetMode="External"/><Relationship Id="rId446" Type="http://schemas.openxmlformats.org/officeDocument/2006/relationships/hyperlink" Target="https://www.hteacher.net/jiaoshi/20240701/509275.html" TargetMode="External"/><Relationship Id="rId445" Type="http://schemas.openxmlformats.org/officeDocument/2006/relationships/hyperlink" Target="https://www.hteacher.net/jiaoshi/20240716/514596.html" TargetMode="External"/><Relationship Id="rId444" Type="http://schemas.openxmlformats.org/officeDocument/2006/relationships/hyperlink" Target="https://www.hteacher.net/jiaoshi/20240718/515306.html" TargetMode="External"/><Relationship Id="rId443" Type="http://schemas.openxmlformats.org/officeDocument/2006/relationships/hyperlink" Target="https://www.hteacher.net/jiaoshi/20240717/514763_2.html" TargetMode="External"/><Relationship Id="rId442" Type="http://schemas.openxmlformats.org/officeDocument/2006/relationships/hyperlink" Target="https://www.hteacher.net/jiaoshi/20240709/511570.html" TargetMode="External"/><Relationship Id="rId441" Type="http://schemas.openxmlformats.org/officeDocument/2006/relationships/hyperlink" Target="https://www.hteacher.net/jiaoshi/20240614/505065.html" TargetMode="External"/><Relationship Id="rId440" Type="http://schemas.openxmlformats.org/officeDocument/2006/relationships/hyperlink" Target="https://www.hteacher.net/jiaoshi/20240801/518894.html" TargetMode="External"/><Relationship Id="rId44" Type="http://schemas.openxmlformats.org/officeDocument/2006/relationships/hyperlink" Target="https://www.hteacher.net/jiaoshi/20230505/421328.html" TargetMode="External"/><Relationship Id="rId439" Type="http://schemas.openxmlformats.org/officeDocument/2006/relationships/hyperlink" Target="https://www.hteacher.net/jiaoshi/20240805/519312.html" TargetMode="External"/><Relationship Id="rId438" Type="http://schemas.openxmlformats.org/officeDocument/2006/relationships/hyperlink" Target="https://www.hteacher.net/jiaoshi/20240618/505732.html" TargetMode="External"/><Relationship Id="rId437" Type="http://schemas.openxmlformats.org/officeDocument/2006/relationships/hyperlink" Target="https://www.hteacher.net/jiaoshi/20240808/520441.html" TargetMode="External"/><Relationship Id="rId436" Type="http://schemas.openxmlformats.org/officeDocument/2006/relationships/hyperlink" Target="https://www.hteacher.net/jiaoshi/20240709/511914.html" TargetMode="External"/><Relationship Id="rId435" Type="http://schemas.openxmlformats.org/officeDocument/2006/relationships/hyperlink" Target="https://www.hteacher.net/jiaoshi/20240801/518560.html" TargetMode="External"/><Relationship Id="rId434" Type="http://schemas.openxmlformats.org/officeDocument/2006/relationships/hyperlink" Target="https://www.hteacher.net/jiaoshi/20240725/517145.html" TargetMode="External"/><Relationship Id="rId433" Type="http://schemas.openxmlformats.org/officeDocument/2006/relationships/hyperlink" Target="https://www.hteacher.net/jiaoshi/20241107/533157.html" TargetMode="External"/><Relationship Id="rId432" Type="http://schemas.openxmlformats.org/officeDocument/2006/relationships/hyperlink" Target="https://www.hteacher.net/jiaoshi/20241108/533202.html" TargetMode="External"/><Relationship Id="rId431" Type="http://schemas.openxmlformats.org/officeDocument/2006/relationships/hyperlink" Target="https://www.hteacher.net/jiaoshi/20241111/533242.html" TargetMode="External"/><Relationship Id="rId430" Type="http://schemas.openxmlformats.org/officeDocument/2006/relationships/hyperlink" Target="https://www.hteacher.net/jiaoshi/20241111/533271.html" TargetMode="External"/><Relationship Id="rId43" Type="http://schemas.openxmlformats.org/officeDocument/2006/relationships/hyperlink" Target="https://www.hteacher.net/jiaoshi/20230426/420206.html" TargetMode="External"/><Relationship Id="rId429" Type="http://schemas.openxmlformats.org/officeDocument/2006/relationships/hyperlink" Target="https://www.hteacher.net/jiaoshi/20241113/533413.html" TargetMode="External"/><Relationship Id="rId428" Type="http://schemas.openxmlformats.org/officeDocument/2006/relationships/hyperlink" Target="https://www.hteacher.net/jiaoshi/20241113/533422.html" TargetMode="External"/><Relationship Id="rId427" Type="http://schemas.openxmlformats.org/officeDocument/2006/relationships/hyperlink" Target="https://www.hteacher.net/jiaoshi/20241114/533455.html" TargetMode="External"/><Relationship Id="rId426" Type="http://schemas.openxmlformats.org/officeDocument/2006/relationships/hyperlink" Target="https://www.hteacher.net/jiaoshi/20241114/533458.html" TargetMode="External"/><Relationship Id="rId425" Type="http://schemas.openxmlformats.org/officeDocument/2006/relationships/hyperlink" Target="https://www.hteacher.net/jiaoshi/20241115/533531.html" TargetMode="External"/><Relationship Id="rId424" Type="http://schemas.openxmlformats.org/officeDocument/2006/relationships/hyperlink" Target="https://www.hteacher.net/jiaoshi/20241031/532694.html" TargetMode="External"/><Relationship Id="rId423" Type="http://schemas.openxmlformats.org/officeDocument/2006/relationships/hyperlink" Target="https://www.hteacher.net/jiaoshi/20241031/532702.html" TargetMode="External"/><Relationship Id="rId422" Type="http://schemas.openxmlformats.org/officeDocument/2006/relationships/hyperlink" Target="https://www.hteacher.net/jiaoshi/20241031/532703.html" TargetMode="External"/><Relationship Id="rId421" Type="http://schemas.openxmlformats.org/officeDocument/2006/relationships/hyperlink" Target="https://www.hteacher.net/jiaoshi/20241031/532704.html" TargetMode="External"/><Relationship Id="rId420" Type="http://schemas.openxmlformats.org/officeDocument/2006/relationships/hyperlink" Target="https://www.hteacher.net/jiaoshi/20241031/532705.html" TargetMode="External"/><Relationship Id="rId42" Type="http://schemas.openxmlformats.org/officeDocument/2006/relationships/hyperlink" Target="https://www.hteacher.net/jiaoshi/20230423/419350.html" TargetMode="External"/><Relationship Id="rId419" Type="http://schemas.openxmlformats.org/officeDocument/2006/relationships/hyperlink" Target="https://www.hteacher.net/jiaoshi/20241031/532706.html" TargetMode="External"/><Relationship Id="rId418" Type="http://schemas.openxmlformats.org/officeDocument/2006/relationships/hyperlink" Target="https://www.hteacher.net/jiaoshi/20241031/532707.html" TargetMode="External"/><Relationship Id="rId417" Type="http://schemas.openxmlformats.org/officeDocument/2006/relationships/hyperlink" Target="https://www.hteacher.net/jiaoshi/20241031/532708.html" TargetMode="External"/><Relationship Id="rId416" Type="http://schemas.openxmlformats.org/officeDocument/2006/relationships/hyperlink" Target="https://www.hteacher.net/jiaoshi/20241031/532709.html" TargetMode="External"/><Relationship Id="rId415" Type="http://schemas.openxmlformats.org/officeDocument/2006/relationships/hyperlink" Target="https://www.hteacher.net/jiaoshi/20241031/532710.html" TargetMode="External"/><Relationship Id="rId414" Type="http://schemas.openxmlformats.org/officeDocument/2006/relationships/hyperlink" Target="https://www.hteacher.net/jiaoshi/20241031/532712.html" TargetMode="External"/><Relationship Id="rId413" Type="http://schemas.openxmlformats.org/officeDocument/2006/relationships/hyperlink" Target="https://www.hteacher.net/jiaoshi/20241101/532757.html" TargetMode="External"/><Relationship Id="rId412" Type="http://schemas.openxmlformats.org/officeDocument/2006/relationships/hyperlink" Target="https://www.hteacher.net/jiaoshi/20241101/532759.html" TargetMode="External"/><Relationship Id="rId411" Type="http://schemas.openxmlformats.org/officeDocument/2006/relationships/hyperlink" Target="https://www.hteacher.net/jiaoshi/20241104/532971.html" TargetMode="External"/><Relationship Id="rId410" Type="http://schemas.openxmlformats.org/officeDocument/2006/relationships/hyperlink" Target="https://www.hteacher.net/jiaoshi/20241106/533069.html" TargetMode="External"/><Relationship Id="rId41" Type="http://schemas.openxmlformats.org/officeDocument/2006/relationships/hyperlink" Target="https://www.hteacher.net/jiaoshi/20230415/417503.html" TargetMode="External"/><Relationship Id="rId409" Type="http://schemas.openxmlformats.org/officeDocument/2006/relationships/hyperlink" Target="https://www.hteacher.net/jiaoshi/20241106/533077.html" TargetMode="External"/><Relationship Id="rId408" Type="http://schemas.openxmlformats.org/officeDocument/2006/relationships/hyperlink" Target="https://www.hteacher.net/jiaoshi/20241016/530416.html" TargetMode="External"/><Relationship Id="rId407" Type="http://schemas.openxmlformats.org/officeDocument/2006/relationships/hyperlink" Target="https://www.hteacher.net/jiaoshi/20241016/530418.html" TargetMode="External"/><Relationship Id="rId406" Type="http://schemas.openxmlformats.org/officeDocument/2006/relationships/hyperlink" Target="https://www.hteacher.net/jiaoshi/20241017/530608.html" TargetMode="External"/><Relationship Id="rId405" Type="http://schemas.openxmlformats.org/officeDocument/2006/relationships/hyperlink" Target="https://www.hteacher.net/jiaoshi/20241017/530612.html" TargetMode="External"/><Relationship Id="rId404" Type="http://schemas.openxmlformats.org/officeDocument/2006/relationships/hyperlink" Target="https://www.hteacher.net/jiaoshi/20241021/531176.html" TargetMode="External"/><Relationship Id="rId403" Type="http://schemas.openxmlformats.org/officeDocument/2006/relationships/hyperlink" Target="https://www.hteacher.net/jiaoshi/20241022/531255.html" TargetMode="External"/><Relationship Id="rId402" Type="http://schemas.openxmlformats.org/officeDocument/2006/relationships/hyperlink" Target="https://www.hteacher.net/jiaoshi/20241025/532005.html" TargetMode="External"/><Relationship Id="rId401" Type="http://schemas.openxmlformats.org/officeDocument/2006/relationships/hyperlink" Target="https://www.hteacher.net/jiaoshi/20241028/532246.html" TargetMode="External"/><Relationship Id="rId400" Type="http://schemas.openxmlformats.org/officeDocument/2006/relationships/hyperlink" Target="https://www.hteacher.net/jiaoshi/20241030/532594.html" TargetMode="External"/><Relationship Id="rId40" Type="http://schemas.openxmlformats.org/officeDocument/2006/relationships/hyperlink" Target="https://www.hteacher.net/jiaoshi/20230414/417311.html" TargetMode="External"/><Relationship Id="rId4" Type="http://schemas.openxmlformats.org/officeDocument/2006/relationships/hyperlink" Target="https://www.hteacher.net/jiaoshi/20230112/397377.html" TargetMode="External"/><Relationship Id="rId399" Type="http://schemas.openxmlformats.org/officeDocument/2006/relationships/hyperlink" Target="https://www.hteacher.net/jiaoshi/20241030/532604.html" TargetMode="External"/><Relationship Id="rId398" Type="http://schemas.openxmlformats.org/officeDocument/2006/relationships/hyperlink" Target="https://www.hteacher.net/jiaoshi/20241119/533644.html" TargetMode="External"/><Relationship Id="rId397" Type="http://schemas.openxmlformats.org/officeDocument/2006/relationships/hyperlink" Target="https://www.hteacher.net/jiaoshi/20241120/533690.html" TargetMode="External"/><Relationship Id="rId396" Type="http://schemas.openxmlformats.org/officeDocument/2006/relationships/hyperlink" Target="https://www.hteacher.net/jiaoshi/20241121/533738.html" TargetMode="External"/><Relationship Id="rId395" Type="http://schemas.openxmlformats.org/officeDocument/2006/relationships/hyperlink" Target="https://www.hteacher.net/jiaoshi/20241121/533740.html" TargetMode="External"/><Relationship Id="rId394" Type="http://schemas.openxmlformats.org/officeDocument/2006/relationships/hyperlink" Target="https://www.hteacher.net/jiaoshi/20241122/533799.html" TargetMode="External"/><Relationship Id="rId393" Type="http://schemas.openxmlformats.org/officeDocument/2006/relationships/hyperlink" Target="https://www.hteacher.net/jiaoshi/20241122/533804.html" TargetMode="External"/><Relationship Id="rId392" Type="http://schemas.openxmlformats.org/officeDocument/2006/relationships/hyperlink" Target="https://www.hteacher.net/jiaoshi/20241125/533859.html" TargetMode="External"/><Relationship Id="rId391" Type="http://schemas.openxmlformats.org/officeDocument/2006/relationships/hyperlink" Target="https://www.hteacher.net/jiaoshi/20241126/533890.html" TargetMode="External"/><Relationship Id="rId390" Type="http://schemas.openxmlformats.org/officeDocument/2006/relationships/hyperlink" Target="https://www.hteacher.net/jiaoshi/20241126/533892.html" TargetMode="External"/><Relationship Id="rId39" Type="http://schemas.openxmlformats.org/officeDocument/2006/relationships/hyperlink" Target="https://www.hteacher.net/jiaoshi/20230407/415614.html" TargetMode="External"/><Relationship Id="rId389" Type="http://schemas.openxmlformats.org/officeDocument/2006/relationships/hyperlink" Target="https://www.hteacher.net/jiaoshi/20241126/533893.html" TargetMode="External"/><Relationship Id="rId388" Type="http://schemas.openxmlformats.org/officeDocument/2006/relationships/hyperlink" Target="https://www.hteacher.net/jiaoshi/20241127/533953.html" TargetMode="External"/><Relationship Id="rId387" Type="http://schemas.openxmlformats.org/officeDocument/2006/relationships/hyperlink" Target="https://www.hteacher.net/jiaoshi/20241127/533954.html" TargetMode="External"/><Relationship Id="rId386" Type="http://schemas.openxmlformats.org/officeDocument/2006/relationships/hyperlink" Target="https://www.hteacher.net/jiaoshi/20241128/533981.html" TargetMode="External"/><Relationship Id="rId385" Type="http://schemas.openxmlformats.org/officeDocument/2006/relationships/hyperlink" Target="https://www.hteacher.net/jiaoshi/20241128/533982.html" TargetMode="External"/><Relationship Id="rId384" Type="http://schemas.openxmlformats.org/officeDocument/2006/relationships/hyperlink" Target="https://www.hteacher.net/jiaoshi/20240929/528668.html" TargetMode="External"/><Relationship Id="rId383" Type="http://schemas.openxmlformats.org/officeDocument/2006/relationships/hyperlink" Target="https://www.hteacher.net/jiaoshi/20240929/528672.html" TargetMode="External"/><Relationship Id="rId382" Type="http://schemas.openxmlformats.org/officeDocument/2006/relationships/hyperlink" Target="https://www.hteacher.net/jiaoshi/20240929/528678.html" TargetMode="External"/><Relationship Id="rId381" Type="http://schemas.openxmlformats.org/officeDocument/2006/relationships/hyperlink" Target="https://www.hteacher.net/jiaoshi/20241008/528940.html" TargetMode="External"/><Relationship Id="rId380" Type="http://schemas.openxmlformats.org/officeDocument/2006/relationships/hyperlink" Target="https://www.hteacher.net/jiaoshi/20241009/529144.html" TargetMode="External"/><Relationship Id="rId38" Type="http://schemas.openxmlformats.org/officeDocument/2006/relationships/hyperlink" Target="https://www.hteacher.net/jiaoshi/20230404/414656.html" TargetMode="External"/><Relationship Id="rId379" Type="http://schemas.openxmlformats.org/officeDocument/2006/relationships/hyperlink" Target="https://www.hteacher.net/jiaoshi/20241011/529452.html" TargetMode="External"/><Relationship Id="rId378" Type="http://schemas.openxmlformats.org/officeDocument/2006/relationships/hyperlink" Target="https://www.hteacher.net/jiaoshi/20241012/529661.html" TargetMode="External"/><Relationship Id="rId377" Type="http://schemas.openxmlformats.org/officeDocument/2006/relationships/hyperlink" Target="https://www.hteacher.net/jiaoshi/20241015/530253.html" TargetMode="External"/><Relationship Id="rId376" Type="http://schemas.openxmlformats.org/officeDocument/2006/relationships/hyperlink" Target="https://www.hteacher.net/jiaoshi/20241015/530303.html" TargetMode="External"/><Relationship Id="rId375" Type="http://schemas.openxmlformats.org/officeDocument/2006/relationships/hyperlink" Target="https://www.hteacher.net/jiaoshi/20241015/530305.html" TargetMode="External"/><Relationship Id="rId374" Type="http://schemas.openxmlformats.org/officeDocument/2006/relationships/hyperlink" Target="https://www.hteacher.net/jiaoshi/20240523/500002.html" TargetMode="External"/><Relationship Id="rId373" Type="http://schemas.openxmlformats.org/officeDocument/2006/relationships/hyperlink" Target="https://www.hteacher.net/jiaoshi/20240523/500023.html" TargetMode="External"/><Relationship Id="rId372" Type="http://schemas.openxmlformats.org/officeDocument/2006/relationships/hyperlink" Target="https://www.hteacher.net/jiaoshi/20240524/500557.html" TargetMode="External"/><Relationship Id="rId371" Type="http://schemas.openxmlformats.org/officeDocument/2006/relationships/hyperlink" Target="https://www.hteacher.net/jiaoshi/20240527/500710.html" TargetMode="External"/><Relationship Id="rId370" Type="http://schemas.openxmlformats.org/officeDocument/2006/relationships/hyperlink" Target="https://www.hteacher.net/jiaoshi/20240529/501484.html" TargetMode="External"/><Relationship Id="rId37" Type="http://schemas.openxmlformats.org/officeDocument/2006/relationships/hyperlink" Target="https://www.hteacher.net/jiaoshi/20230331/413884.html" TargetMode="External"/><Relationship Id="rId369" Type="http://schemas.openxmlformats.org/officeDocument/2006/relationships/hyperlink" Target="https://www.hteacher.net/jiaoshi/20240530/501537.html" TargetMode="External"/><Relationship Id="rId368" Type="http://schemas.openxmlformats.org/officeDocument/2006/relationships/hyperlink" Target="https://www.hteacher.net/jiaoshi/20240530/501540.html" TargetMode="External"/><Relationship Id="rId367" Type="http://schemas.openxmlformats.org/officeDocument/2006/relationships/hyperlink" Target="https://www.hteacher.net/jiaoshi/20240531/501733.html" TargetMode="External"/><Relationship Id="rId366" Type="http://schemas.openxmlformats.org/officeDocument/2006/relationships/hyperlink" Target="https://www.hteacher.net/jiaoshi/20240531/501735.html" TargetMode="External"/><Relationship Id="rId365" Type="http://schemas.openxmlformats.org/officeDocument/2006/relationships/hyperlink" Target="https://www.hteacher.net/jiaoshi/20240531/501846.html" TargetMode="External"/><Relationship Id="rId364" Type="http://schemas.openxmlformats.org/officeDocument/2006/relationships/hyperlink" Target="https://www.hteacher.net/jiaoshi/20240603/502098.html" TargetMode="External"/><Relationship Id="rId363" Type="http://schemas.openxmlformats.org/officeDocument/2006/relationships/hyperlink" Target="https://www.hteacher.net/jiaoshi/20240603/502200.html" TargetMode="External"/><Relationship Id="rId362" Type="http://schemas.openxmlformats.org/officeDocument/2006/relationships/hyperlink" Target="https://www.hteacher.net/jiaoshi/20240606/503030.html" TargetMode="External"/><Relationship Id="rId361" Type="http://schemas.openxmlformats.org/officeDocument/2006/relationships/hyperlink" Target="https://www.hteacher.net/jiaoshi/20240316/503104.html" TargetMode="External"/><Relationship Id="rId360" Type="http://schemas.openxmlformats.org/officeDocument/2006/relationships/hyperlink" Target="https://www.hteacher.net/jiaoshi/20240607/503529.html" TargetMode="External"/><Relationship Id="rId36" Type="http://schemas.openxmlformats.org/officeDocument/2006/relationships/hyperlink" Target="https://www.hteacher.net/jiaoshi/20230330/413468.html" TargetMode="External"/><Relationship Id="rId359" Type="http://schemas.openxmlformats.org/officeDocument/2006/relationships/hyperlink" Target="https://www.hteacher.net/jiaoshi/20240607/503674.html" TargetMode="External"/><Relationship Id="rId358" Type="http://schemas.openxmlformats.org/officeDocument/2006/relationships/hyperlink" Target="https://www.hteacher.net/jiaoshi/20240612/504472.html" TargetMode="External"/><Relationship Id="rId357" Type="http://schemas.openxmlformats.org/officeDocument/2006/relationships/hyperlink" Target="https://www.hteacher.net/jiaoshi/20240429/494941.html" TargetMode="External"/><Relationship Id="rId356" Type="http://schemas.openxmlformats.org/officeDocument/2006/relationships/hyperlink" Target="https://www.hteacher.net/jiaoshi/20240430/495210.html" TargetMode="External"/><Relationship Id="rId355" Type="http://schemas.openxmlformats.org/officeDocument/2006/relationships/hyperlink" Target="https://www.hteacher.net/jiaoshi/20240430/495212.html" TargetMode="External"/><Relationship Id="rId354" Type="http://schemas.openxmlformats.org/officeDocument/2006/relationships/hyperlink" Target="https://www.hteacher.net/jiaoshi/20240430/495283.html" TargetMode="External"/><Relationship Id="rId353" Type="http://schemas.openxmlformats.org/officeDocument/2006/relationships/hyperlink" Target="https://www.hteacher.net/jiaoshi/20240430/495299.html" TargetMode="External"/><Relationship Id="rId352" Type="http://schemas.openxmlformats.org/officeDocument/2006/relationships/hyperlink" Target="https://www.hteacher.net/jiaoshi/20240507/495719.html" TargetMode="External"/><Relationship Id="rId351" Type="http://schemas.openxmlformats.org/officeDocument/2006/relationships/hyperlink" Target="https://www.hteacher.net/jiaoshi/20240508/496286.html" TargetMode="External"/><Relationship Id="rId350" Type="http://schemas.openxmlformats.org/officeDocument/2006/relationships/hyperlink" Target="https://www.hteacher.net/jiaoshi/20240510/496750.html" TargetMode="External"/><Relationship Id="rId35" Type="http://schemas.openxmlformats.org/officeDocument/2006/relationships/hyperlink" Target="https://www.hteacher.net/jiaoshi/20230329/413394.html" TargetMode="External"/><Relationship Id="rId349" Type="http://schemas.openxmlformats.org/officeDocument/2006/relationships/hyperlink" Target="https://www.hteacher.net/jiaoshi/20240513/497614.html" TargetMode="External"/><Relationship Id="rId348" Type="http://schemas.openxmlformats.org/officeDocument/2006/relationships/hyperlink" Target="https://www.hteacher.net/jiaoshi/20240514/497951.html" TargetMode="External"/><Relationship Id="rId347" Type="http://schemas.openxmlformats.org/officeDocument/2006/relationships/hyperlink" Target="https://www.hteacher.net/jiaoshi/20240515/498127.html" TargetMode="External"/><Relationship Id="rId346" Type="http://schemas.openxmlformats.org/officeDocument/2006/relationships/hyperlink" Target="https://www.hteacher.net/jiaoshi/20240515/498145.html" TargetMode="External"/><Relationship Id="rId345" Type="http://schemas.openxmlformats.org/officeDocument/2006/relationships/hyperlink" Target="https://www.hteacher.net/jiaoshi/20240515/498306.html" TargetMode="External"/><Relationship Id="rId344" Type="http://schemas.openxmlformats.org/officeDocument/2006/relationships/hyperlink" Target="https://www.hteacher.net/jiaoshi/20240516/498475.html" TargetMode="External"/><Relationship Id="rId343" Type="http://schemas.openxmlformats.org/officeDocument/2006/relationships/hyperlink" Target="https://www.hteacher.net/jiaoshi/20240517/498729.html" TargetMode="External"/><Relationship Id="rId342" Type="http://schemas.openxmlformats.org/officeDocument/2006/relationships/hyperlink" Target="https://www.hteacher.net/jiaoshi/20240517/498734.html" TargetMode="External"/><Relationship Id="rId341" Type="http://schemas.openxmlformats.org/officeDocument/2006/relationships/hyperlink" Target="https://www.hteacher.net/jiaoshi/20240518/499040.html" TargetMode="External"/><Relationship Id="rId340" Type="http://schemas.openxmlformats.org/officeDocument/2006/relationships/hyperlink" Target="https://www.hteacher.net/jiaoshi/20240426/494498.html" TargetMode="External"/><Relationship Id="rId34" Type="http://schemas.openxmlformats.org/officeDocument/2006/relationships/hyperlink" Target="https://www.hteacher.net/jiaoshi/20230327/412902.html" TargetMode="External"/><Relationship Id="rId339" Type="http://schemas.openxmlformats.org/officeDocument/2006/relationships/hyperlink" Target="https://www.hteacher.net/jiaoshi/20240426/494499.html" TargetMode="External"/><Relationship Id="rId338" Type="http://schemas.openxmlformats.org/officeDocument/2006/relationships/hyperlink" Target="https://www.hteacher.net/jiaoshi/20240426/494517.html" TargetMode="External"/><Relationship Id="rId337" Type="http://schemas.openxmlformats.org/officeDocument/2006/relationships/hyperlink" Target="https://www.hteacher.net/jiaoshi/20240426/494518.html" TargetMode="External"/><Relationship Id="rId336" Type="http://schemas.openxmlformats.org/officeDocument/2006/relationships/hyperlink" Target="https://www.hteacher.net/jiaoshi/20240425/494188.html" TargetMode="External"/><Relationship Id="rId335" Type="http://schemas.openxmlformats.org/officeDocument/2006/relationships/hyperlink" Target="https://www.hteacher.net/jiaoshi/20240424/494031.html" TargetMode="External"/><Relationship Id="rId334" Type="http://schemas.openxmlformats.org/officeDocument/2006/relationships/hyperlink" Target="https://www.hteacher.net/jiaoshi/20240424/494032.html" TargetMode="External"/><Relationship Id="rId333" Type="http://schemas.openxmlformats.org/officeDocument/2006/relationships/hyperlink" Target="https://www.hteacher.net/jiaoshi/20240424/494033.html" TargetMode="External"/><Relationship Id="rId332" Type="http://schemas.openxmlformats.org/officeDocument/2006/relationships/hyperlink" Target="https://www.hteacher.net/jiaoshi/20240424/494034.html" TargetMode="External"/><Relationship Id="rId331" Type="http://schemas.openxmlformats.org/officeDocument/2006/relationships/hyperlink" Target="https://www.hteacher.net/jiaoshi/20240423/493704.html" TargetMode="External"/><Relationship Id="rId330" Type="http://schemas.openxmlformats.org/officeDocument/2006/relationships/hyperlink" Target="https://www.hteacher.net/jiaoshi/20240423/493826.html" TargetMode="External"/><Relationship Id="rId33" Type="http://schemas.openxmlformats.org/officeDocument/2006/relationships/hyperlink" Target="https://www.hteacher.net/jiaoshi/20230327/412853.html" TargetMode="External"/><Relationship Id="rId329" Type="http://schemas.openxmlformats.org/officeDocument/2006/relationships/hyperlink" Target="https://www.hteacher.net/jiaoshi/20240423/493855.html" TargetMode="External"/><Relationship Id="rId328" Type="http://schemas.openxmlformats.org/officeDocument/2006/relationships/hyperlink" Target="https://www.hteacher.net/jiaoshi/20240418/492777.html" TargetMode="External"/><Relationship Id="rId327" Type="http://schemas.openxmlformats.org/officeDocument/2006/relationships/hyperlink" Target="https://www.hteacher.net/jiaoshi/20240418/492778.html" TargetMode="External"/><Relationship Id="rId326" Type="http://schemas.openxmlformats.org/officeDocument/2006/relationships/hyperlink" Target="https://www.hteacher.net/jiaoshi/20240418/492810.html" TargetMode="External"/><Relationship Id="rId325" Type="http://schemas.openxmlformats.org/officeDocument/2006/relationships/hyperlink" Target="https://www.hteacher.net/jiaoshi/20240417/492599.html" TargetMode="External"/><Relationship Id="rId324" Type="http://schemas.openxmlformats.org/officeDocument/2006/relationships/hyperlink" Target="https://www.hteacher.net/jiaoshi/20240416/492459.html" TargetMode="External"/><Relationship Id="rId323" Type="http://schemas.openxmlformats.org/officeDocument/2006/relationships/hyperlink" Target="https://www.hteacher.net/jiaoshi/20240415/492124.html" TargetMode="External"/><Relationship Id="rId322" Type="http://schemas.openxmlformats.org/officeDocument/2006/relationships/hyperlink" Target="https://www.hteacher.net/jiaoshi/20240415/492126.html" TargetMode="External"/><Relationship Id="rId321" Type="http://schemas.openxmlformats.org/officeDocument/2006/relationships/hyperlink" Target="https://www.hteacher.net/jiaoshi/20240415/492127.html" TargetMode="External"/><Relationship Id="rId320" Type="http://schemas.openxmlformats.org/officeDocument/2006/relationships/hyperlink" Target="https://www.hteacher.net/jiaoshi/20240415/492222.html" TargetMode="External"/><Relationship Id="rId32" Type="http://schemas.openxmlformats.org/officeDocument/2006/relationships/hyperlink" Target="https://www.hteacher.net/jiaoshi/20230324/412627.html" TargetMode="External"/><Relationship Id="rId319" Type="http://schemas.openxmlformats.org/officeDocument/2006/relationships/hyperlink" Target="https://www.hteacher.net/jiaoshi/20240413/491969.html" TargetMode="External"/><Relationship Id="rId318" Type="http://schemas.openxmlformats.org/officeDocument/2006/relationships/hyperlink" Target="https://www.hteacher.net/jiaoshi/20240412/491425.html" TargetMode="External"/><Relationship Id="rId317" Type="http://schemas.openxmlformats.org/officeDocument/2006/relationships/hyperlink" Target="https://www.hteacher.net/jiaoshi/20240412/491424.html" TargetMode="External"/><Relationship Id="rId316" Type="http://schemas.openxmlformats.org/officeDocument/2006/relationships/hyperlink" Target="https://www.hteacher.net/jiaoshi/20240412/491422.html" TargetMode="External"/><Relationship Id="rId315" Type="http://schemas.openxmlformats.org/officeDocument/2006/relationships/hyperlink" Target="https://www.hteacher.net/jiaoshi/20240411/491338.html" TargetMode="External"/><Relationship Id="rId314" Type="http://schemas.openxmlformats.org/officeDocument/2006/relationships/hyperlink" Target="https://www.hteacher.net/jiaoshi/20240411/491270.html" TargetMode="External"/><Relationship Id="rId313" Type="http://schemas.openxmlformats.org/officeDocument/2006/relationships/hyperlink" Target="https://www.hteacher.net/jiaoshi/20240411/491268.html" TargetMode="External"/><Relationship Id="rId312" Type="http://schemas.openxmlformats.org/officeDocument/2006/relationships/hyperlink" Target="https://www.hteacher.net/jiaoshi/20240411/491267.html" TargetMode="External"/><Relationship Id="rId311" Type="http://schemas.openxmlformats.org/officeDocument/2006/relationships/hyperlink" Target="https://www.hteacher.net/jiaoshi/20240410/491016.html" TargetMode="External"/><Relationship Id="rId310" Type="http://schemas.openxmlformats.org/officeDocument/2006/relationships/hyperlink" Target="https://www.hteacher.net/jiaoshi/20240409/490952.html" TargetMode="External"/><Relationship Id="rId31" Type="http://schemas.openxmlformats.org/officeDocument/2006/relationships/hyperlink" Target="https://www.hteacher.net/jiaoshi/20230324/412513.html" TargetMode="External"/><Relationship Id="rId309" Type="http://schemas.openxmlformats.org/officeDocument/2006/relationships/hyperlink" Target="https://www.hteacher.net/jiaoshi/20240407/490098.html" TargetMode="External"/><Relationship Id="rId308" Type="http://schemas.openxmlformats.org/officeDocument/2006/relationships/hyperlink" Target="https://www.hteacher.net/jiaoshi/20240407/490097.html" TargetMode="External"/><Relationship Id="rId307" Type="http://schemas.openxmlformats.org/officeDocument/2006/relationships/hyperlink" Target="https://www.hteacher.net/jiaoshi/20240407/490096.html" TargetMode="External"/><Relationship Id="rId306" Type="http://schemas.openxmlformats.org/officeDocument/2006/relationships/hyperlink" Target="https://www.hteacher.net/jiaoshi/20240407/490094.html" TargetMode="External"/><Relationship Id="rId305" Type="http://schemas.openxmlformats.org/officeDocument/2006/relationships/hyperlink" Target="https://www.hteacher.net/jiaoshi/20240407/490060.html" TargetMode="External"/><Relationship Id="rId304" Type="http://schemas.openxmlformats.org/officeDocument/2006/relationships/hyperlink" Target="https://www.hteacher.net/jiaoshi/20240402/489293.html" TargetMode="External"/><Relationship Id="rId303" Type="http://schemas.openxmlformats.org/officeDocument/2006/relationships/hyperlink" Target="https://www.hteacher.net/jiaoshi/20240401/489218.html" TargetMode="External"/><Relationship Id="rId302" Type="http://schemas.openxmlformats.org/officeDocument/2006/relationships/hyperlink" Target="https://www.hteacher.net/jiaoshi/20240401/489217.html" TargetMode="External"/><Relationship Id="rId301" Type="http://schemas.openxmlformats.org/officeDocument/2006/relationships/hyperlink" Target="https://www.hteacher.net/jiaoshi/20240328/488618.html" TargetMode="External"/><Relationship Id="rId300" Type="http://schemas.openxmlformats.org/officeDocument/2006/relationships/hyperlink" Target="https://www.hteacher.net/jiaoshi/20240325/488111.html" TargetMode="External"/><Relationship Id="rId30" Type="http://schemas.openxmlformats.org/officeDocument/2006/relationships/hyperlink" Target="https://www.hteacher.net/jiaoshi/20230322/412253.html" TargetMode="External"/><Relationship Id="rId3" Type="http://schemas.openxmlformats.org/officeDocument/2006/relationships/hyperlink" Target="https://www.hteacher.net/jiaoshi/20230112/397360.html" TargetMode="External"/><Relationship Id="rId299" Type="http://schemas.openxmlformats.org/officeDocument/2006/relationships/hyperlink" Target="https://www.hteacher.net/jiaoshi/20240325/488005.html" TargetMode="External"/><Relationship Id="rId298" Type="http://schemas.openxmlformats.org/officeDocument/2006/relationships/hyperlink" Target="https://www.hteacher.net/jiaoshi/20240322/487733.html" TargetMode="External"/><Relationship Id="rId297" Type="http://schemas.openxmlformats.org/officeDocument/2006/relationships/hyperlink" Target="https://www.hteacher.net/jiaoshi/20240317/486575.html" TargetMode="External"/><Relationship Id="rId296" Type="http://schemas.openxmlformats.org/officeDocument/2006/relationships/hyperlink" Target="https://www.hteacher.net/jiaoshi/20240317/486574.html" TargetMode="External"/><Relationship Id="rId295" Type="http://schemas.openxmlformats.org/officeDocument/2006/relationships/hyperlink" Target="https://www.hteacher.net/jiaoshi/20240317/486572.html" TargetMode="External"/><Relationship Id="rId294" Type="http://schemas.openxmlformats.org/officeDocument/2006/relationships/hyperlink" Target="https://www.hteacher.net/jiaoshi/20240307/484867.html" TargetMode="External"/><Relationship Id="rId293" Type="http://schemas.openxmlformats.org/officeDocument/2006/relationships/hyperlink" Target="https://www.hteacher.net/jiaoshi/20240312/485491.html" TargetMode="External"/><Relationship Id="rId292" Type="http://schemas.openxmlformats.org/officeDocument/2006/relationships/hyperlink" Target="https://www.hteacher.net/jiaoshi/20240312/485477.html" TargetMode="External"/><Relationship Id="rId291" Type="http://schemas.openxmlformats.org/officeDocument/2006/relationships/hyperlink" Target="https://www.hteacher.net/jiaoshi/20240330/488975.html" TargetMode="External"/><Relationship Id="rId290" Type="http://schemas.openxmlformats.org/officeDocument/2006/relationships/hyperlink" Target="https://www.hteacher.net/jiaoshi/20240328/488661.html" TargetMode="External"/><Relationship Id="rId29" Type="http://schemas.openxmlformats.org/officeDocument/2006/relationships/hyperlink" Target="https://www.hteacher.net/jiaoshi/20230322/412154.html" TargetMode="External"/><Relationship Id="rId289" Type="http://schemas.openxmlformats.org/officeDocument/2006/relationships/hyperlink" Target="https://www.hteacher.net/jiaoshi/20240328/488621.html" TargetMode="External"/><Relationship Id="rId288" Type="http://schemas.openxmlformats.org/officeDocument/2006/relationships/hyperlink" Target="https://www.hteacher.net/jiaoshi/20240328/488620.html" TargetMode="External"/><Relationship Id="rId287" Type="http://schemas.openxmlformats.org/officeDocument/2006/relationships/hyperlink" Target="https://www.hteacher.net/jiaoshi/20240328/488615.html" TargetMode="External"/><Relationship Id="rId286" Type="http://schemas.openxmlformats.org/officeDocument/2006/relationships/hyperlink" Target="https://www.hteacher.net/jiaoshi/20240327/488562.html" TargetMode="External"/><Relationship Id="rId285" Type="http://schemas.openxmlformats.org/officeDocument/2006/relationships/hyperlink" Target="https://www.hteacher.net/jiaoshi/20240325/488114.html" TargetMode="External"/><Relationship Id="rId284" Type="http://schemas.openxmlformats.org/officeDocument/2006/relationships/hyperlink" Target="https://www.hteacher.net/jiaoshi/20240325/488113.html" TargetMode="External"/><Relationship Id="rId283" Type="http://schemas.openxmlformats.org/officeDocument/2006/relationships/hyperlink" Target="https://www.hteacher.net/jiaoshi/20240325/488016.html" TargetMode="External"/><Relationship Id="rId282" Type="http://schemas.openxmlformats.org/officeDocument/2006/relationships/hyperlink" Target="https://www.hteacher.net/jiaoshi/20240325/488013.html" TargetMode="External"/><Relationship Id="rId281" Type="http://schemas.openxmlformats.org/officeDocument/2006/relationships/hyperlink" Target="https://www.hteacher.net/jiaoshi/20240322/487770.html" TargetMode="External"/><Relationship Id="rId280" Type="http://schemas.openxmlformats.org/officeDocument/2006/relationships/hyperlink" Target="https://www.hteacher.net/jiaoshi/20240322/487719.html" TargetMode="External"/><Relationship Id="rId28" Type="http://schemas.openxmlformats.org/officeDocument/2006/relationships/hyperlink" Target="https://www.hteacher.net/jiaoshi/20230317/411204.html" TargetMode="External"/><Relationship Id="rId279" Type="http://schemas.openxmlformats.org/officeDocument/2006/relationships/hyperlink" Target="https://www.hteacher.net/jiaoshi/20240320/487144.html" TargetMode="External"/><Relationship Id="rId278" Type="http://schemas.openxmlformats.org/officeDocument/2006/relationships/hyperlink" Target="https://www.hteacher.net/jiaoshi/20240317/486573.html" TargetMode="External"/><Relationship Id="rId277" Type="http://schemas.openxmlformats.org/officeDocument/2006/relationships/hyperlink" Target="https://www.hteacher.net/jiaoshi/20240313/485789.html" TargetMode="External"/><Relationship Id="rId276" Type="http://schemas.openxmlformats.org/officeDocument/2006/relationships/hyperlink" Target="https://www.hteacher.net/jiaoshi/20240312/485488.html" TargetMode="External"/><Relationship Id="rId275" Type="http://schemas.openxmlformats.org/officeDocument/2006/relationships/hyperlink" Target="https://www.hteacher.net/jiaoshi/20240312/485475.html" TargetMode="External"/><Relationship Id="rId274" Type="http://schemas.openxmlformats.org/officeDocument/2006/relationships/hyperlink" Target="https://www.hteacher.net/jiaoshi/20240312/485473.html" TargetMode="External"/><Relationship Id="rId273" Type="http://schemas.openxmlformats.org/officeDocument/2006/relationships/hyperlink" Target="https://www.hteacher.net/jiaoshi/20240311/485320.html" TargetMode="External"/><Relationship Id="rId272" Type="http://schemas.openxmlformats.org/officeDocument/2006/relationships/hyperlink" Target="https://www.hteacher.net/jiaoshi/20240311/485296.html" TargetMode="External"/><Relationship Id="rId271" Type="http://schemas.openxmlformats.org/officeDocument/2006/relationships/hyperlink" Target="https://www.hteacher.net/jiaoshi/20240311/485295.html" TargetMode="External"/><Relationship Id="rId270" Type="http://schemas.openxmlformats.org/officeDocument/2006/relationships/hyperlink" Target="https://www.hteacher.net/jiaoshi/20240311/485291.html" TargetMode="External"/><Relationship Id="rId27" Type="http://schemas.openxmlformats.org/officeDocument/2006/relationships/hyperlink" Target="https://www.hteacher.net/jiaoshi/20230316/410925.html" TargetMode="External"/><Relationship Id="rId269" Type="http://schemas.openxmlformats.org/officeDocument/2006/relationships/hyperlink" Target="https://www.hteacher.net/jiaoshi/20240311/485289.html" TargetMode="External"/><Relationship Id="rId268" Type="http://schemas.openxmlformats.org/officeDocument/2006/relationships/hyperlink" Target="https://www.hteacher.net/jiaoshi/20240307/484892.html" TargetMode="External"/><Relationship Id="rId267" Type="http://schemas.openxmlformats.org/officeDocument/2006/relationships/hyperlink" Target="https://www.hteacher.net/jiaoshi/20240307/484891.html" TargetMode="External"/><Relationship Id="rId266" Type="http://schemas.openxmlformats.org/officeDocument/2006/relationships/hyperlink" Target="https://www.hteacher.net/jiaoshi/20240305/484537.html" TargetMode="External"/><Relationship Id="rId265" Type="http://schemas.openxmlformats.org/officeDocument/2006/relationships/hyperlink" Target="https://www.hteacher.net/jiaoshi/20240305/484536.html" TargetMode="External"/><Relationship Id="rId264" Type="http://schemas.openxmlformats.org/officeDocument/2006/relationships/hyperlink" Target="https://www.hteacher.net/jiaoshi/20240305/484312.html" TargetMode="External"/><Relationship Id="rId263" Type="http://schemas.openxmlformats.org/officeDocument/2006/relationships/hyperlink" Target="https://www.hteacher.net/jiaoshi/20240304/484222.html" TargetMode="External"/><Relationship Id="rId262" Type="http://schemas.openxmlformats.org/officeDocument/2006/relationships/hyperlink" Target="https://www.hteacher.net/jiaoshi/20240304/484221.html" TargetMode="External"/><Relationship Id="rId261" Type="http://schemas.openxmlformats.org/officeDocument/2006/relationships/hyperlink" Target="https://www.hteacher.net/jiaoshi/20240301/483882.html" TargetMode="External"/><Relationship Id="rId260" Type="http://schemas.openxmlformats.org/officeDocument/2006/relationships/hyperlink" Target="https://www.hteacher.net/jiaoshi/20240301/483881.html" TargetMode="External"/><Relationship Id="rId26" Type="http://schemas.openxmlformats.org/officeDocument/2006/relationships/hyperlink" Target="https://www.hteacher.net/jiaoshi/20230308/409484.html" TargetMode="External"/><Relationship Id="rId259" Type="http://schemas.openxmlformats.org/officeDocument/2006/relationships/hyperlink" Target="https://www.hteacher.net/jiaoshi/20240227/483191.html" TargetMode="External"/><Relationship Id="rId258" Type="http://schemas.openxmlformats.org/officeDocument/2006/relationships/hyperlink" Target="https://www.hteacher.net/jiaoshi/20240227/483188.html" TargetMode="External"/><Relationship Id="rId257" Type="http://schemas.openxmlformats.org/officeDocument/2006/relationships/hyperlink" Target="https://www.hteacher.net/jiaoshi/20240227/483186.html" TargetMode="External"/><Relationship Id="rId256" Type="http://schemas.openxmlformats.org/officeDocument/2006/relationships/hyperlink" Target="https://www.hteacher.net/jiaoshi/20240221/482223.html" TargetMode="External"/><Relationship Id="rId255" Type="http://schemas.openxmlformats.org/officeDocument/2006/relationships/hyperlink" Target="https://www.hteacher.net/jiaoshi/20240221/482212.html" TargetMode="External"/><Relationship Id="rId254" Type="http://schemas.openxmlformats.org/officeDocument/2006/relationships/hyperlink" Target="https://www.hteacher.net/jiaoshi/20240218/481406.html" TargetMode="External"/><Relationship Id="rId253" Type="http://schemas.openxmlformats.org/officeDocument/2006/relationships/hyperlink" Target="https://www.hteacher.net/jiaoshi/20240216/480942.html" TargetMode="External"/><Relationship Id="rId252" Type="http://schemas.openxmlformats.org/officeDocument/2006/relationships/hyperlink" Target="https://www.hteacher.net/jiaoshi/20240216/480939.html" TargetMode="External"/><Relationship Id="rId251" Type="http://schemas.openxmlformats.org/officeDocument/2006/relationships/hyperlink" Target="https://www.hteacher.net/jiaoshi/20240216/480937.html" TargetMode="External"/><Relationship Id="rId250" Type="http://schemas.openxmlformats.org/officeDocument/2006/relationships/hyperlink" Target="https://www.hteacher.net/jiaoshi/20240216/480935.html" TargetMode="External"/><Relationship Id="rId25" Type="http://schemas.openxmlformats.org/officeDocument/2006/relationships/hyperlink" Target="https://www.hteacher.net/jiaoshi/20230301/407617.html" TargetMode="External"/><Relationship Id="rId249" Type="http://schemas.openxmlformats.org/officeDocument/2006/relationships/hyperlink" Target="https://www.hteacher.net/jiaoshi/20240216/480934.html" TargetMode="External"/><Relationship Id="rId248" Type="http://schemas.openxmlformats.org/officeDocument/2006/relationships/hyperlink" Target="https://www.hteacher.net/jiaoshi/20240216/480933.html" TargetMode="External"/><Relationship Id="rId247" Type="http://schemas.openxmlformats.org/officeDocument/2006/relationships/hyperlink" Target="https://www.hteacher.net/jiaoshi/20240216/480932.html" TargetMode="External"/><Relationship Id="rId246" Type="http://schemas.openxmlformats.org/officeDocument/2006/relationships/hyperlink" Target="https://www.hteacher.net/jiaoshi/20240216/480930.html" TargetMode="External"/><Relationship Id="rId245" Type="http://schemas.openxmlformats.org/officeDocument/2006/relationships/hyperlink" Target="https://www.hteacher.net/jiaoshi/20240216/480923.html" TargetMode="External"/><Relationship Id="rId244" Type="http://schemas.openxmlformats.org/officeDocument/2006/relationships/hyperlink" Target="https://www.hteacher.net/jiaoshi/20240216/480908.html" TargetMode="External"/><Relationship Id="rId243" Type="http://schemas.openxmlformats.org/officeDocument/2006/relationships/hyperlink" Target="https://www.hteacher.net/jiaoshi/20240203/479466.html" TargetMode="External"/><Relationship Id="rId242" Type="http://schemas.openxmlformats.org/officeDocument/2006/relationships/hyperlink" Target="https://www.hteacher.net/jiaoshi/20240203/479465.html" TargetMode="External"/><Relationship Id="rId241" Type="http://schemas.openxmlformats.org/officeDocument/2006/relationships/hyperlink" Target="https://www.hteacher.net/jiaoshi/20240203/479463.html" TargetMode="External"/><Relationship Id="rId240" Type="http://schemas.openxmlformats.org/officeDocument/2006/relationships/hyperlink" Target="https://www.hteacher.net/jiaoshi/20240202/479456.html" TargetMode="External"/><Relationship Id="rId24" Type="http://schemas.openxmlformats.org/officeDocument/2006/relationships/hyperlink" Target="https://www.hteacher.net/jiaoshi/20230227/407043.html" TargetMode="External"/><Relationship Id="rId239" Type="http://schemas.openxmlformats.org/officeDocument/2006/relationships/hyperlink" Target="https://www.hteacher.net/jiaoshi/20240202/479455.html" TargetMode="External"/><Relationship Id="rId238" Type="http://schemas.openxmlformats.org/officeDocument/2006/relationships/hyperlink" Target="https://www.hteacher.net/jiaoshi/20240202/479453.html" TargetMode="External"/><Relationship Id="rId237" Type="http://schemas.openxmlformats.org/officeDocument/2006/relationships/hyperlink" Target="https://www.hteacher.net/jiaoshi/20240202/479451.html" TargetMode="External"/><Relationship Id="rId236" Type="http://schemas.openxmlformats.org/officeDocument/2006/relationships/hyperlink" Target="https://www.hteacher.net/jiaoshi/20240202/479450.html" TargetMode="External"/><Relationship Id="rId235" Type="http://schemas.openxmlformats.org/officeDocument/2006/relationships/hyperlink" Target="https://www.hteacher.net/jiaoshi/20240202/479314.html" TargetMode="External"/><Relationship Id="rId234" Type="http://schemas.openxmlformats.org/officeDocument/2006/relationships/hyperlink" Target="https://www.hteacher.net/jiaoshi/20240131/478849.html" TargetMode="External"/><Relationship Id="rId233" Type="http://schemas.openxmlformats.org/officeDocument/2006/relationships/hyperlink" Target="https://www.hteacher.net/jiaoshi/20240130/478679.html" TargetMode="External"/><Relationship Id="rId232" Type="http://schemas.openxmlformats.org/officeDocument/2006/relationships/hyperlink" Target="https://www.hteacher.net/jiaoshi/20240129/478518.html" TargetMode="External"/><Relationship Id="rId231" Type="http://schemas.openxmlformats.org/officeDocument/2006/relationships/hyperlink" Target="https://www.hteacher.net/jiaoshi/20240129/478515.html" TargetMode="External"/><Relationship Id="rId230" Type="http://schemas.openxmlformats.org/officeDocument/2006/relationships/hyperlink" Target="https://www.hteacher.net/jiaoshi/20240129/478474.html" TargetMode="External"/><Relationship Id="rId23" Type="http://schemas.openxmlformats.org/officeDocument/2006/relationships/hyperlink" Target="https://www.hteacher.net/jiaoshi/20230226/406822.html" TargetMode="External"/><Relationship Id="rId229" Type="http://schemas.openxmlformats.org/officeDocument/2006/relationships/hyperlink" Target="https://www.hteacher.net/jiaoshi/20240118/477179.html" TargetMode="External"/><Relationship Id="rId228" Type="http://schemas.openxmlformats.org/officeDocument/2006/relationships/hyperlink" Target="https://www.hteacher.net/jiaoshi/20240117/476929.html" TargetMode="External"/><Relationship Id="rId227" Type="http://schemas.openxmlformats.org/officeDocument/2006/relationships/hyperlink" Target="https://www.hteacher.net/jiaoshi/20240116/476787.html" TargetMode="External"/><Relationship Id="rId226" Type="http://schemas.openxmlformats.org/officeDocument/2006/relationships/hyperlink" Target="https://www.hteacher.net/jiaoshi/20240115/476607.html" TargetMode="External"/><Relationship Id="rId225" Type="http://schemas.openxmlformats.org/officeDocument/2006/relationships/hyperlink" Target="https://www.hteacher.net/jiaoshi/20240115/476484.html" TargetMode="External"/><Relationship Id="rId224" Type="http://schemas.openxmlformats.org/officeDocument/2006/relationships/hyperlink" Target="https://www.hteacher.net/jiaoshi/20240110/475617.html" TargetMode="External"/><Relationship Id="rId223" Type="http://schemas.openxmlformats.org/officeDocument/2006/relationships/hyperlink" Target="https://www.hteacher.net/jiaoshi/20240110/475616.html" TargetMode="External"/><Relationship Id="rId222" Type="http://schemas.openxmlformats.org/officeDocument/2006/relationships/hyperlink" Target="https://www.hteacher.net/jiaoshi/20240110/475615.html" TargetMode="External"/><Relationship Id="rId221" Type="http://schemas.openxmlformats.org/officeDocument/2006/relationships/hyperlink" Target="https://www.hteacher.net/jiaoshi/20240109/475271.html" TargetMode="External"/><Relationship Id="rId220" Type="http://schemas.openxmlformats.org/officeDocument/2006/relationships/hyperlink" Target="https://www.hteacher.net/jiaoshi/20240105/474614.html" TargetMode="External"/><Relationship Id="rId22" Type="http://schemas.openxmlformats.org/officeDocument/2006/relationships/hyperlink" Target="https://www.hteacher.net/jiaoshi/20230222/406137.html" TargetMode="External"/><Relationship Id="rId219" Type="http://schemas.openxmlformats.org/officeDocument/2006/relationships/hyperlink" Target="https://www.hteacher.net/jiaoshi/20240105/474613.html" TargetMode="External"/><Relationship Id="rId218" Type="http://schemas.openxmlformats.org/officeDocument/2006/relationships/hyperlink" Target="https://www.hteacher.net/jiaoshi/20240103/474401.html" TargetMode="External"/><Relationship Id="rId217" Type="http://schemas.openxmlformats.org/officeDocument/2006/relationships/hyperlink" Target="https://www.hteacher.net/jiaoshi/20240103/474310.html" TargetMode="External"/><Relationship Id="rId216" Type="http://schemas.openxmlformats.org/officeDocument/2006/relationships/hyperlink" Target="https://www.hteacher.net/jiaoshi/20240103/474305.html" TargetMode="External"/><Relationship Id="rId215" Type="http://schemas.openxmlformats.org/officeDocument/2006/relationships/hyperlink" Target="https://www.hteacher.net/jiaoshi/20240103/474242.html" TargetMode="External"/><Relationship Id="rId214" Type="http://schemas.openxmlformats.org/officeDocument/2006/relationships/hyperlink" Target="https://www.hteacher.net/jiaoshi/20240103/474208.html" TargetMode="External"/><Relationship Id="rId213" Type="http://schemas.openxmlformats.org/officeDocument/2006/relationships/hyperlink" Target="https://www.hteacher.net/jiaoshi/20240102/474166.html" TargetMode="External"/><Relationship Id="rId212" Type="http://schemas.openxmlformats.org/officeDocument/2006/relationships/hyperlink" Target="https://www.hteacher.net/jiaoshi/20231229/473702.html" TargetMode="External"/><Relationship Id="rId211" Type="http://schemas.openxmlformats.org/officeDocument/2006/relationships/hyperlink" Target="https://www.hteacher.net/jiaoshi/20231225/472507.html" TargetMode="External"/><Relationship Id="rId210" Type="http://schemas.openxmlformats.org/officeDocument/2006/relationships/hyperlink" Target="https://www.hteacher.net/jiaoshi/20231220/471683.html" TargetMode="External"/><Relationship Id="rId21" Type="http://schemas.openxmlformats.org/officeDocument/2006/relationships/hyperlink" Target="https://www.hteacher.net/jiaoshi/20230224/406576.html" TargetMode="External"/><Relationship Id="rId209" Type="http://schemas.openxmlformats.org/officeDocument/2006/relationships/hyperlink" Target="https://www.hteacher.net/jiaoshi/20231219/471494.html" TargetMode="External"/><Relationship Id="rId208" Type="http://schemas.openxmlformats.org/officeDocument/2006/relationships/hyperlink" Target="https://www.hteacher.net/jiaoshi/20231213/470638.html" TargetMode="External"/><Relationship Id="rId207" Type="http://schemas.openxmlformats.org/officeDocument/2006/relationships/hyperlink" Target="https://www.hteacher.net/jiaoshi/20231213/470580.html" TargetMode="External"/><Relationship Id="rId206" Type="http://schemas.openxmlformats.org/officeDocument/2006/relationships/hyperlink" Target="https://www.hteacher.net/jiaoshi/20231212/470435.html" TargetMode="External"/><Relationship Id="rId205" Type="http://schemas.openxmlformats.org/officeDocument/2006/relationships/hyperlink" Target="https://www.hteacher.net/jiaoshi/20231211/470274.html" TargetMode="External"/><Relationship Id="rId204" Type="http://schemas.openxmlformats.org/officeDocument/2006/relationships/hyperlink" Target="https://www.hteacher.net/jiaoshi/20231206/468514.html" TargetMode="External"/><Relationship Id="rId203" Type="http://schemas.openxmlformats.org/officeDocument/2006/relationships/hyperlink" Target="https://www.hteacher.net/jiaoshi/20231205/467877.html" TargetMode="External"/><Relationship Id="rId202" Type="http://schemas.openxmlformats.org/officeDocument/2006/relationships/hyperlink" Target="https://www.hteacher.net/jiaoshi/20231202/467310.html" TargetMode="External"/><Relationship Id="rId201" Type="http://schemas.openxmlformats.org/officeDocument/2006/relationships/hyperlink" Target="https://www.hteacher.net/jiaoshi/20231201/467263.html" TargetMode="External"/><Relationship Id="rId200" Type="http://schemas.openxmlformats.org/officeDocument/2006/relationships/hyperlink" Target="https://www.hteacher.net/jiaoshi/20231201/467211.html" TargetMode="External"/><Relationship Id="rId20" Type="http://schemas.openxmlformats.org/officeDocument/2006/relationships/hyperlink" Target="https://www.hteacher.net/jiaoshi/20230222/406132.html" TargetMode="External"/><Relationship Id="rId2" Type="http://schemas.openxmlformats.org/officeDocument/2006/relationships/hyperlink" Target="https://www.hteacher.net/jiaoshi/20230111/397273.html" TargetMode="External"/><Relationship Id="rId199" Type="http://schemas.openxmlformats.org/officeDocument/2006/relationships/hyperlink" Target="https://www.hteacher.net/jiaoshi/20231130/466981.html" TargetMode="External"/><Relationship Id="rId198" Type="http://schemas.openxmlformats.org/officeDocument/2006/relationships/hyperlink" Target="https://www.hteacher.net/jiaoshi/20231130/466979.html" TargetMode="External"/><Relationship Id="rId197" Type="http://schemas.openxmlformats.org/officeDocument/2006/relationships/hyperlink" Target="https://www.hteacher.net/jiaoshi/20231130/466978.html" TargetMode="External"/><Relationship Id="rId196" Type="http://schemas.openxmlformats.org/officeDocument/2006/relationships/hyperlink" Target="https://www.hteacher.net/jiaoshi/20231130/466968.html" TargetMode="External"/><Relationship Id="rId195" Type="http://schemas.openxmlformats.org/officeDocument/2006/relationships/hyperlink" Target="https://www.hteacher.net/jiaoshi/20231130/466967.html" TargetMode="External"/><Relationship Id="rId194" Type="http://schemas.openxmlformats.org/officeDocument/2006/relationships/hyperlink" Target="https://www.hteacher.net/jiaoshi/20231129/466732.html" TargetMode="External"/><Relationship Id="rId193" Type="http://schemas.openxmlformats.org/officeDocument/2006/relationships/hyperlink" Target="https://www.hteacher.net/jiaoshi/20231129/466728.html" TargetMode="External"/><Relationship Id="rId192" Type="http://schemas.openxmlformats.org/officeDocument/2006/relationships/hyperlink" Target="https://www.hteacher.net/jiaoshi/20231129/466727.html" TargetMode="External"/><Relationship Id="rId191" Type="http://schemas.openxmlformats.org/officeDocument/2006/relationships/hyperlink" Target="https://www.hteacher.net/jiaoshi/20231128/466527.html" TargetMode="External"/><Relationship Id="rId190" Type="http://schemas.openxmlformats.org/officeDocument/2006/relationships/hyperlink" Target="https://www.hteacher.net/jiaoshi/20231128/466524.html" TargetMode="External"/><Relationship Id="rId19" Type="http://schemas.openxmlformats.org/officeDocument/2006/relationships/hyperlink" Target="https://www.hteacher.net/jiaoshi/20230220/405607.html" TargetMode="External"/><Relationship Id="rId189" Type="http://schemas.openxmlformats.org/officeDocument/2006/relationships/hyperlink" Target="https://www.hteacher.net/jiaoshi/20231128/466520.html" TargetMode="External"/><Relationship Id="rId188" Type="http://schemas.openxmlformats.org/officeDocument/2006/relationships/hyperlink" Target="https://www.hteacher.net/jiaoshi/20231127/466363.html" TargetMode="External"/><Relationship Id="rId187" Type="http://schemas.openxmlformats.org/officeDocument/2006/relationships/hyperlink" Target="https://www.hteacher.net/jiaoshi/20231123/465912.html" TargetMode="External"/><Relationship Id="rId186" Type="http://schemas.openxmlformats.org/officeDocument/2006/relationships/hyperlink" Target="https://www.hteacher.net/jiaoshi/20231123/465911.html" TargetMode="External"/><Relationship Id="rId185" Type="http://schemas.openxmlformats.org/officeDocument/2006/relationships/hyperlink" Target="https://www.hteacher.net/jiaoshi/20231122/465700.html" TargetMode="External"/><Relationship Id="rId184" Type="http://schemas.openxmlformats.org/officeDocument/2006/relationships/hyperlink" Target="https://www.hteacher.net/jiaoshi/20231120/465308.html" TargetMode="External"/><Relationship Id="rId183" Type="http://schemas.openxmlformats.org/officeDocument/2006/relationships/hyperlink" Target="https://www.hteacher.net/jiaoshi/20231120/465298.html" TargetMode="External"/><Relationship Id="rId182" Type="http://schemas.openxmlformats.org/officeDocument/2006/relationships/hyperlink" Target="https://www.hteacher.net/jiaoshi/20231120/465294.html" TargetMode="External"/><Relationship Id="rId181" Type="http://schemas.openxmlformats.org/officeDocument/2006/relationships/hyperlink" Target="https://www.hteacher.net/jiaoshi/20231116/464828.html" TargetMode="External"/><Relationship Id="rId180" Type="http://schemas.openxmlformats.org/officeDocument/2006/relationships/hyperlink" Target="https://www.hteacher.net/jiaoshi/20231116/464827.html" TargetMode="External"/><Relationship Id="rId18" Type="http://schemas.openxmlformats.org/officeDocument/2006/relationships/hyperlink" Target="https://www.hteacher.net/jiaoshi/20230218/405402.html" TargetMode="External"/><Relationship Id="rId179" Type="http://schemas.openxmlformats.org/officeDocument/2006/relationships/hyperlink" Target="https://www.hteacher.net/jiaoshi/20231115/464601.html" TargetMode="External"/><Relationship Id="rId178" Type="http://schemas.openxmlformats.org/officeDocument/2006/relationships/hyperlink" Target="https://www.hteacher.net/jiaoshi/20231115/464598.html" TargetMode="External"/><Relationship Id="rId177" Type="http://schemas.openxmlformats.org/officeDocument/2006/relationships/hyperlink" Target="https://www.hteacher.net/jiaoshi/20231113/464403.html" TargetMode="External"/><Relationship Id="rId176" Type="http://schemas.openxmlformats.org/officeDocument/2006/relationships/hyperlink" Target="https://www.hteacher.net/jiaoshi/20231113/464270.html" TargetMode="External"/><Relationship Id="rId175" Type="http://schemas.openxmlformats.org/officeDocument/2006/relationships/hyperlink" Target="https://www.hteacher.net/jiaoshi/20231111/464158.html" TargetMode="External"/><Relationship Id="rId174" Type="http://schemas.openxmlformats.org/officeDocument/2006/relationships/hyperlink" Target="https://www.hteacher.net/jiaoshi/20231108/463486.html" TargetMode="External"/><Relationship Id="rId173" Type="http://schemas.openxmlformats.org/officeDocument/2006/relationships/hyperlink" Target="https://www.hteacher.net/jiaoshi/20231107/463142.html" TargetMode="External"/><Relationship Id="rId172" Type="http://schemas.openxmlformats.org/officeDocument/2006/relationships/hyperlink" Target="https://www.hteacher.net/jiaoshi/20231106/462938.html" TargetMode="External"/><Relationship Id="rId171" Type="http://schemas.openxmlformats.org/officeDocument/2006/relationships/hyperlink" Target="https://www.hteacher.net/jiaoshi/20231103/462797.html" TargetMode="External"/><Relationship Id="rId170" Type="http://schemas.openxmlformats.org/officeDocument/2006/relationships/hyperlink" Target="https://www.hteacher.net/jiaoshi/20231103/462796.html" TargetMode="External"/><Relationship Id="rId17" Type="http://schemas.openxmlformats.org/officeDocument/2006/relationships/hyperlink" Target="https://www.hteacher.net/jiaoshi/20230217/405199.html" TargetMode="External"/><Relationship Id="rId169" Type="http://schemas.openxmlformats.org/officeDocument/2006/relationships/hyperlink" Target="https://www.hteacher.net/jiaoshi/20231103/462823.html" TargetMode="External"/><Relationship Id="rId168" Type="http://schemas.openxmlformats.org/officeDocument/2006/relationships/hyperlink" Target="https://www.hteacher.net/jiaoshi/20231103/462794.html" TargetMode="External"/><Relationship Id="rId167" Type="http://schemas.openxmlformats.org/officeDocument/2006/relationships/hyperlink" Target="https://www.hteacher.net/jiaoshi/20231103/462793.html" TargetMode="External"/><Relationship Id="rId166" Type="http://schemas.openxmlformats.org/officeDocument/2006/relationships/hyperlink" Target="https://www.hteacher.net/jiaoshi/20231103/462771.html" TargetMode="External"/><Relationship Id="rId165" Type="http://schemas.openxmlformats.org/officeDocument/2006/relationships/hyperlink" Target="https://www.hteacher.net/jiaoshi/20230927/455808.html" TargetMode="External"/><Relationship Id="rId164" Type="http://schemas.openxmlformats.org/officeDocument/2006/relationships/hyperlink" Target="https://www.hteacher.net/jiaoshi/20231027/461462.html" TargetMode="External"/><Relationship Id="rId163" Type="http://schemas.openxmlformats.org/officeDocument/2006/relationships/hyperlink" Target="https://www.hteacher.net/jiaoshi/20231023/460592.html" TargetMode="External"/><Relationship Id="rId162" Type="http://schemas.openxmlformats.org/officeDocument/2006/relationships/hyperlink" Target="https://www.hteacher.net/jiaoshi/20231023/460572.html" TargetMode="External"/><Relationship Id="rId161" Type="http://schemas.openxmlformats.org/officeDocument/2006/relationships/hyperlink" Target="https://www.hteacher.net/jiaoshi/20231023/460571.html" TargetMode="External"/><Relationship Id="rId160" Type="http://schemas.openxmlformats.org/officeDocument/2006/relationships/hyperlink" Target="https://www.hteacher.net/jiaoshi/20231023/460436.html" TargetMode="External"/><Relationship Id="rId16" Type="http://schemas.openxmlformats.org/officeDocument/2006/relationships/hyperlink" Target="https://www.hteacher.net/jiaoshi/20230217/405198.html" TargetMode="External"/><Relationship Id="rId159" Type="http://schemas.openxmlformats.org/officeDocument/2006/relationships/hyperlink" Target="https://www.hteacher.net/jiaoshi/20231023/460378.html" TargetMode="External"/><Relationship Id="rId158" Type="http://schemas.openxmlformats.org/officeDocument/2006/relationships/hyperlink" Target="https://www.hteacher.net/jiaoshi/20231020/460172.html" TargetMode="External"/><Relationship Id="rId157" Type="http://schemas.openxmlformats.org/officeDocument/2006/relationships/hyperlink" Target="https://www.hteacher.net/jiaoshi/20231020/459942.html" TargetMode="External"/><Relationship Id="rId156" Type="http://schemas.openxmlformats.org/officeDocument/2006/relationships/hyperlink" Target="https://www.hteacher.net/jiaoshi/20231016/458489.html" TargetMode="External"/><Relationship Id="rId155" Type="http://schemas.openxmlformats.org/officeDocument/2006/relationships/hyperlink" Target="https://www.hteacher.net/jiaoshi/20231010/457130.html" TargetMode="External"/><Relationship Id="rId154" Type="http://schemas.openxmlformats.org/officeDocument/2006/relationships/hyperlink" Target="https://www.hteacher.net/jiaoshi/20231007/456218.html" TargetMode="External"/><Relationship Id="rId153" Type="http://schemas.openxmlformats.org/officeDocument/2006/relationships/hyperlink" Target="https://www.hteacher.net/jiaoshi/20231007/456181.html" TargetMode="External"/><Relationship Id="rId152" Type="http://schemas.openxmlformats.org/officeDocument/2006/relationships/hyperlink" Target="https://www.hteacher.net/jiaoshi/20231005/456081.html" TargetMode="External"/><Relationship Id="rId151" Type="http://schemas.openxmlformats.org/officeDocument/2006/relationships/hyperlink" Target="https://www.hteacher.net/jiaoshi/20231005/456080.html" TargetMode="External"/><Relationship Id="rId150" Type="http://schemas.openxmlformats.org/officeDocument/2006/relationships/hyperlink" Target="https://www.hteacher.net/jiaoshi/20230928/455981.html" TargetMode="External"/><Relationship Id="rId15" Type="http://schemas.openxmlformats.org/officeDocument/2006/relationships/hyperlink" Target="https://www.hteacher.net/jiaoshi/20230217/405111.html" TargetMode="External"/><Relationship Id="rId149" Type="http://schemas.openxmlformats.org/officeDocument/2006/relationships/hyperlink" Target="https://www.hteacher.net/jiaoshi/20230927/455698.html" TargetMode="External"/><Relationship Id="rId148" Type="http://schemas.openxmlformats.org/officeDocument/2006/relationships/hyperlink" Target="https://www.hteacher.net/jiaoshi/20230926/455356.html" TargetMode="External"/><Relationship Id="rId147" Type="http://schemas.openxmlformats.org/officeDocument/2006/relationships/hyperlink" Target="https://www.hteacher.net/jiaoshi/20230924/454601.html" TargetMode="External"/><Relationship Id="rId146" Type="http://schemas.openxmlformats.org/officeDocument/2006/relationships/hyperlink" Target="https://www.hteacher.net/jiaoshi/20230922/454465.html" TargetMode="External"/><Relationship Id="rId145" Type="http://schemas.openxmlformats.org/officeDocument/2006/relationships/hyperlink" Target="https://www.hteacher.net/jiaoshi/20230910/451290.html" TargetMode="External"/><Relationship Id="rId144" Type="http://schemas.openxmlformats.org/officeDocument/2006/relationships/hyperlink" Target="https://www.hteacher.net/jiaoshi/20230904/449901.html" TargetMode="External"/><Relationship Id="rId143" Type="http://schemas.openxmlformats.org/officeDocument/2006/relationships/hyperlink" Target="https://www.hteacher.net/jiaoshi/20230831/449501.html" TargetMode="External"/><Relationship Id="rId142" Type="http://schemas.openxmlformats.org/officeDocument/2006/relationships/hyperlink" Target="https://www.hteacher.net/jiaoshi/20230831/449474.html" TargetMode="External"/><Relationship Id="rId141" Type="http://schemas.openxmlformats.org/officeDocument/2006/relationships/hyperlink" Target="https://www.hteacher.net/jiaoshi/20230815/445734.html" TargetMode="External"/><Relationship Id="rId140" Type="http://schemas.openxmlformats.org/officeDocument/2006/relationships/hyperlink" Target="https://www.hteacher.net/jiaoshi/20230811/445056.html" TargetMode="External"/><Relationship Id="rId14" Type="http://schemas.openxmlformats.org/officeDocument/2006/relationships/hyperlink" Target="https://www.hteacher.net/jiaoshi/20230213/403941.html" TargetMode="External"/><Relationship Id="rId139" Type="http://schemas.openxmlformats.org/officeDocument/2006/relationships/hyperlink" Target="https://www.hteacher.net/jiaoshi/20230822/447191.html" TargetMode="External"/><Relationship Id="rId138" Type="http://schemas.openxmlformats.org/officeDocument/2006/relationships/hyperlink" Target="https://www.hteacher.net/jiaoshi/20230821/446752.html" TargetMode="External"/><Relationship Id="rId137" Type="http://schemas.openxmlformats.org/officeDocument/2006/relationships/hyperlink" Target="https://www.hteacher.net/jiaoshi/20230818/446655.html" TargetMode="External"/><Relationship Id="rId136" Type="http://schemas.openxmlformats.org/officeDocument/2006/relationships/hyperlink" Target="https://www.hteacher.net/jiaoshi/20230818/446615.html" TargetMode="External"/><Relationship Id="rId135" Type="http://schemas.openxmlformats.org/officeDocument/2006/relationships/hyperlink" Target="https://www.hteacher.net/jiaoshi/20230818/446444.html" TargetMode="External"/><Relationship Id="rId134" Type="http://schemas.openxmlformats.org/officeDocument/2006/relationships/hyperlink" Target="https://www.hteacher.net/jiaoshi/20230816/445871.html" TargetMode="External"/><Relationship Id="rId133" Type="http://schemas.openxmlformats.org/officeDocument/2006/relationships/hyperlink" Target="https://www.hteacher.net/jiaoshi/20230815/445724.html" TargetMode="External"/><Relationship Id="rId132" Type="http://schemas.openxmlformats.org/officeDocument/2006/relationships/hyperlink" Target="https://www.hteacher.net/jiaoshi/20230814/445384.html" TargetMode="External"/><Relationship Id="rId131" Type="http://schemas.openxmlformats.org/officeDocument/2006/relationships/hyperlink" Target="https://www.hteacher.net/jiaoshi/20230814/445376.html" TargetMode="External"/><Relationship Id="rId130" Type="http://schemas.openxmlformats.org/officeDocument/2006/relationships/hyperlink" Target="https://www.hteacher.net/jiaoshi/20230814/445333.html" TargetMode="External"/><Relationship Id="rId13" Type="http://schemas.openxmlformats.org/officeDocument/2006/relationships/hyperlink" Target="https://www.hteacher.net/jiaoshi/20230213/403902.html" TargetMode="External"/><Relationship Id="rId129" Type="http://schemas.openxmlformats.org/officeDocument/2006/relationships/hyperlink" Target="https://www.hteacher.net/jiaoshi/20230814/445284.html" TargetMode="External"/><Relationship Id="rId128" Type="http://schemas.openxmlformats.org/officeDocument/2006/relationships/hyperlink" Target="https://www.hteacher.net/jiaoshi/20230813/445126.html" TargetMode="External"/><Relationship Id="rId127" Type="http://schemas.openxmlformats.org/officeDocument/2006/relationships/hyperlink" Target="https://www.hteacher.net/jiaoshi/20230810/444531.html" TargetMode="External"/><Relationship Id="rId126" Type="http://schemas.openxmlformats.org/officeDocument/2006/relationships/hyperlink" Target="https://www.hteacher.net/jiaoshi/20230810/444303.html" TargetMode="External"/><Relationship Id="rId125" Type="http://schemas.openxmlformats.org/officeDocument/2006/relationships/hyperlink" Target="https://www.hteacher.net/jiaoshi/20230807/443314.html" TargetMode="External"/><Relationship Id="rId124" Type="http://schemas.openxmlformats.org/officeDocument/2006/relationships/hyperlink" Target="https://www.hteacher.net/jiaoshi/20230807/443263.html" TargetMode="External"/><Relationship Id="rId123" Type="http://schemas.openxmlformats.org/officeDocument/2006/relationships/hyperlink" Target="https://www.hteacher.net/jiaoshi/20230807/443131.html" TargetMode="External"/><Relationship Id="rId122" Type="http://schemas.openxmlformats.org/officeDocument/2006/relationships/hyperlink" Target="https://www.hteacher.net/jiaoshi/20230807/443120.html" TargetMode="External"/><Relationship Id="rId121" Type="http://schemas.openxmlformats.org/officeDocument/2006/relationships/hyperlink" Target="https://www.hteacher.net/jiaoshi/20230806/442992.html" TargetMode="External"/><Relationship Id="rId120" Type="http://schemas.openxmlformats.org/officeDocument/2006/relationships/hyperlink" Target="https://www.hteacher.net/jiaoshi/20230804/442863.html" TargetMode="External"/><Relationship Id="rId12" Type="http://schemas.openxmlformats.org/officeDocument/2006/relationships/hyperlink" Target="https://www.hteacher.net/jiaoshi/20230213/403871.html" TargetMode="External"/><Relationship Id="rId119" Type="http://schemas.openxmlformats.org/officeDocument/2006/relationships/hyperlink" Target="https://www.hteacher.net/jiaoshi/20230803/442670.html" TargetMode="External"/><Relationship Id="rId118" Type="http://schemas.openxmlformats.org/officeDocument/2006/relationships/hyperlink" Target="https://www.hteacher.net/jiaoshi/20230803/442461.html" TargetMode="External"/><Relationship Id="rId117" Type="http://schemas.openxmlformats.org/officeDocument/2006/relationships/hyperlink" Target="https://www.hteacher.net/jiaoshi/20230803/442258.html" TargetMode="External"/><Relationship Id="rId116" Type="http://schemas.openxmlformats.org/officeDocument/2006/relationships/hyperlink" Target="https://www.hteacher.net/jiaoshi/20230802/442223.html" TargetMode="External"/><Relationship Id="rId115" Type="http://schemas.openxmlformats.org/officeDocument/2006/relationships/hyperlink" Target="https://www.hteacher.net/jiaoshi/20230802/442195.html" TargetMode="External"/><Relationship Id="rId114" Type="http://schemas.openxmlformats.org/officeDocument/2006/relationships/hyperlink" Target="https://www.hteacher.net/jiaoshi/20230802/442134.html" TargetMode="External"/><Relationship Id="rId113" Type="http://schemas.openxmlformats.org/officeDocument/2006/relationships/hyperlink" Target="https://www.hteacher.net/jiaoshi/20230731/441515.html" TargetMode="External"/><Relationship Id="rId112" Type="http://schemas.openxmlformats.org/officeDocument/2006/relationships/hyperlink" Target="https://www.hteacher.net/jiaoshi/20230731/441367.html" TargetMode="External"/><Relationship Id="rId111" Type="http://schemas.openxmlformats.org/officeDocument/2006/relationships/hyperlink" Target="https://www.hteacher.net/jiaoshi/20230730/441363.html" TargetMode="External"/><Relationship Id="rId110" Type="http://schemas.openxmlformats.org/officeDocument/2006/relationships/hyperlink" Target="https://www.hteacher.net/jiaoshi/20230728/441277.html" TargetMode="External"/><Relationship Id="rId11" Type="http://schemas.openxmlformats.org/officeDocument/2006/relationships/hyperlink" Target="https://www.hteacher.net/jiaoshi/20230213/403652.html" TargetMode="External"/><Relationship Id="rId109" Type="http://schemas.openxmlformats.org/officeDocument/2006/relationships/hyperlink" Target="https://www.hteacher.net/jiaoshi/20230727/440817.html" TargetMode="External"/><Relationship Id="rId108" Type="http://schemas.openxmlformats.org/officeDocument/2006/relationships/hyperlink" Target="https://www.hteacher.net/jiaoshi/20230727/440781.html" TargetMode="External"/><Relationship Id="rId107" Type="http://schemas.openxmlformats.org/officeDocument/2006/relationships/hyperlink" Target="https://www.hteacher.net/jiaoshi/20230727/440731.html" TargetMode="External"/><Relationship Id="rId106" Type="http://schemas.openxmlformats.org/officeDocument/2006/relationships/hyperlink" Target="https://www.hteacher.net/jiaoshi/20230726/440590.html" TargetMode="External"/><Relationship Id="rId105" Type="http://schemas.openxmlformats.org/officeDocument/2006/relationships/hyperlink" Target="https://www.hteacher.net/jiaoshi/20230726/440587.html" TargetMode="External"/><Relationship Id="rId104" Type="http://schemas.openxmlformats.org/officeDocument/2006/relationships/hyperlink" Target="https://www.hteacher.net/jiaoshi/20230725/440437.html" TargetMode="External"/><Relationship Id="rId103" Type="http://schemas.openxmlformats.org/officeDocument/2006/relationships/hyperlink" Target="https://www.hteacher.net/jiaoshi/20230725/440378.html" TargetMode="External"/><Relationship Id="rId102" Type="http://schemas.openxmlformats.org/officeDocument/2006/relationships/hyperlink" Target="https://www.hteacher.net/jiaoshi/20230725/440374.html" TargetMode="External"/><Relationship Id="rId101" Type="http://schemas.openxmlformats.org/officeDocument/2006/relationships/hyperlink" Target="https://www.hteacher.net/jiaoshi/20230725/440359.html" TargetMode="External"/><Relationship Id="rId100" Type="http://schemas.openxmlformats.org/officeDocument/2006/relationships/hyperlink" Target="https://www.hteacher.net/jiaoshi/20230725/440097.html" TargetMode="External"/><Relationship Id="rId10" Type="http://schemas.openxmlformats.org/officeDocument/2006/relationships/hyperlink" Target="https://www.hteacher.net/jiaoshi/20230204/402157.html" TargetMode="External"/><Relationship Id="rId1" Type="http://schemas.openxmlformats.org/officeDocument/2006/relationships/hyperlink" Target="https://hubei.hteacher.net/jiaoshi/20230103/394973.html"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www.hteacher.net/jiaoshi/20240808/520441.html" TargetMode="External"/><Relationship Id="rId8" Type="http://schemas.openxmlformats.org/officeDocument/2006/relationships/hyperlink" Target="https://www.hteacher.net/jiaoshi/20240709/511914.html" TargetMode="External"/><Relationship Id="rId7" Type="http://schemas.openxmlformats.org/officeDocument/2006/relationships/hyperlink" Target="https://www.hteacher.net/jiaoshi/20240801/518560.html" TargetMode="External"/><Relationship Id="rId6" Type="http://schemas.openxmlformats.org/officeDocument/2006/relationships/hyperlink" Target="https://www.hteacher.net/jiaoshi/20240316/503104.html" TargetMode="External"/><Relationship Id="rId5" Type="http://schemas.openxmlformats.org/officeDocument/2006/relationships/hyperlink" Target="https://www.hteacher.net/jiaoshi/20240725/517145.html" TargetMode="External"/><Relationship Id="rId4" Type="http://schemas.openxmlformats.org/officeDocument/2006/relationships/hyperlink" Target="https://www.hteacher.net/jiaoshi/20240317/486573.html" TargetMode="External"/><Relationship Id="rId36" Type="http://schemas.openxmlformats.org/officeDocument/2006/relationships/hyperlink" Target="https://www.hteacher.net/jiaoshi/20240701/509273.html" TargetMode="External"/><Relationship Id="rId35" Type="http://schemas.openxmlformats.org/officeDocument/2006/relationships/hyperlink" Target="https://www.hteacher.net/jiaoshi/20240710/512033.html" TargetMode="External"/><Relationship Id="rId34" Type="http://schemas.openxmlformats.org/officeDocument/2006/relationships/hyperlink" Target="https://www.hteacher.net/jiaoshi/20240710/512525.html" TargetMode="External"/><Relationship Id="rId33" Type="http://schemas.openxmlformats.org/officeDocument/2006/relationships/hyperlink" Target="https://www.hteacher.net/jiaoshi/20240718/515309.html" TargetMode="External"/><Relationship Id="rId32" Type="http://schemas.openxmlformats.org/officeDocument/2006/relationships/hyperlink" Target="https://www.hteacher.net/jiaoshi/20240725/517144.html" TargetMode="External"/><Relationship Id="rId31" Type="http://schemas.openxmlformats.org/officeDocument/2006/relationships/hyperlink" Target="https://www.hteacher.net/jiaoshi/20241115/533531_2.html" TargetMode="External"/><Relationship Id="rId30" Type="http://schemas.openxmlformats.org/officeDocument/2006/relationships/hyperlink" Target="https://www.hteacher.net/jiaoshi/20240701/509275.html" TargetMode="External"/><Relationship Id="rId3" Type="http://schemas.openxmlformats.org/officeDocument/2006/relationships/hyperlink" Target="https://www.hteacher.net/jiaoshi/20240313/485789.html" TargetMode="External"/><Relationship Id="rId29" Type="http://schemas.openxmlformats.org/officeDocument/2006/relationships/hyperlink" Target="https://www.hteacher.net/jiaoshi/20240716/514596.html" TargetMode="External"/><Relationship Id="rId28" Type="http://schemas.openxmlformats.org/officeDocument/2006/relationships/hyperlink" Target="https://www.hteacher.net/jiaoshi/20240718/515306.html" TargetMode="External"/><Relationship Id="rId27" Type="http://schemas.openxmlformats.org/officeDocument/2006/relationships/hyperlink" Target="https://www.hteacher.net/jiaoshi/20240717/514763_2.html" TargetMode="External"/><Relationship Id="rId26" Type="http://schemas.openxmlformats.org/officeDocument/2006/relationships/hyperlink" Target="https://www.hteacher.net/jiaoshi/20240507/495719.html" TargetMode="External"/><Relationship Id="rId25" Type="http://schemas.openxmlformats.org/officeDocument/2006/relationships/hyperlink" Target="https://www.hteacher.net/jiaoshi/20240320/487144.html" TargetMode="External"/><Relationship Id="rId24" Type="http://schemas.openxmlformats.org/officeDocument/2006/relationships/hyperlink" Target="https://www.hteacher.net/jiaoshi/20240510/496750.html" TargetMode="External"/><Relationship Id="rId23" Type="http://schemas.openxmlformats.org/officeDocument/2006/relationships/hyperlink" Target="https://www.hteacher.net/jiaoshi/20240709/511570.html" TargetMode="External"/><Relationship Id="rId22" Type="http://schemas.openxmlformats.org/officeDocument/2006/relationships/hyperlink" Target="https://www.hteacher.net/jiaoshi/20240607/503674.html" TargetMode="External"/><Relationship Id="rId21" Type="http://schemas.openxmlformats.org/officeDocument/2006/relationships/hyperlink" Target="https://www.hteacher.net/jiaoshi/20240614/505065.html" TargetMode="External"/><Relationship Id="rId20" Type="http://schemas.openxmlformats.org/officeDocument/2006/relationships/hyperlink" Target="https://www.hteacher.net/jiaoshi/20240530/501540.html" TargetMode="External"/><Relationship Id="rId2" Type="http://schemas.openxmlformats.org/officeDocument/2006/relationships/hyperlink" Target="https://www.hteacher.net/jiaoshi/20240221/482212.html" TargetMode="External"/><Relationship Id="rId19" Type="http://schemas.openxmlformats.org/officeDocument/2006/relationships/hyperlink" Target="https://www.hteacher.net/jiaoshi/20240607/503529.html" TargetMode="External"/><Relationship Id="rId18" Type="http://schemas.openxmlformats.org/officeDocument/2006/relationships/hyperlink" Target="https://www.hteacher.net/jiaoshi/20240430/495212.html" TargetMode="External"/><Relationship Id="rId17" Type="http://schemas.openxmlformats.org/officeDocument/2006/relationships/hyperlink" Target="https://www.hteacher.net/jiaoshi/20240430/495210.html" TargetMode="External"/><Relationship Id="rId16" Type="http://schemas.openxmlformats.org/officeDocument/2006/relationships/hyperlink" Target="https://www.hteacher.net/jiaoshi/20240531/501733.html" TargetMode="External"/><Relationship Id="rId15" Type="http://schemas.openxmlformats.org/officeDocument/2006/relationships/hyperlink" Target="https://www.hteacher.net/jiaoshi/20240801/518894.html" TargetMode="External"/><Relationship Id="rId14" Type="http://schemas.openxmlformats.org/officeDocument/2006/relationships/hyperlink" Target="https://www.hteacher.net/jiaoshi/20240523/500023.html" TargetMode="External"/><Relationship Id="rId13" Type="http://schemas.openxmlformats.org/officeDocument/2006/relationships/hyperlink" Target="https://www.hteacher.net/jiaoshi/20240412/491422.html" TargetMode="External"/><Relationship Id="rId12" Type="http://schemas.openxmlformats.org/officeDocument/2006/relationships/hyperlink" Target="https://www.hteacher.net/jiaoshi/20240805/519312.html" TargetMode="External"/><Relationship Id="rId11" Type="http://schemas.openxmlformats.org/officeDocument/2006/relationships/hyperlink" Target="https://www.hteacher.net/jiaoshi/20240618/505732.html" TargetMode="External"/><Relationship Id="rId10" Type="http://schemas.openxmlformats.org/officeDocument/2006/relationships/hyperlink" Target="https://www.hteacher.net/jiaoshi/20230714/437924.html" TargetMode="External"/><Relationship Id="rId1" Type="http://schemas.openxmlformats.org/officeDocument/2006/relationships/hyperlink" Target="https://www.hteacher.net/jiaoshi/20240118/47717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850"/>
  <sheetViews>
    <sheetView zoomScale="80" zoomScaleNormal="80" workbookViewId="0">
      <pane ySplit="1" topLeftCell="A2" activePane="bottomLeft" state="frozen"/>
      <selection/>
      <selection pane="bottomLeft" activeCell="A1" sqref="A1"/>
    </sheetView>
  </sheetViews>
  <sheetFormatPr defaultColWidth="10" defaultRowHeight="13.5"/>
  <cols>
    <col min="1" max="1" width="10" style="63" customWidth="1"/>
    <col min="2" max="2" width="11.8333333333333" style="63" customWidth="1"/>
    <col min="3" max="3" width="83" style="63" customWidth="1"/>
    <col min="4" max="4" width="15" style="63" customWidth="1"/>
    <col min="5" max="5" width="10" style="63" customWidth="1"/>
    <col min="6" max="6" width="17.5" style="63" customWidth="1"/>
    <col min="7" max="7" width="14.1666666666667" style="63" customWidth="1"/>
    <col min="8" max="8" width="19.1666666666667" style="63" customWidth="1"/>
    <col min="9" max="9" width="54.5" style="63" customWidth="1"/>
    <col min="10" max="16384" width="10" style="63"/>
  </cols>
  <sheetData>
    <row r="1" customHeight="1" spans="1:9">
      <c r="A1" s="64"/>
      <c r="B1" s="65" t="s">
        <v>0</v>
      </c>
      <c r="C1" s="65" t="s">
        <v>1</v>
      </c>
      <c r="D1" s="66" t="s">
        <v>2</v>
      </c>
      <c r="E1" s="67" t="s">
        <v>3</v>
      </c>
      <c r="F1" s="68" t="s">
        <v>4</v>
      </c>
      <c r="G1" s="67" t="s">
        <v>5</v>
      </c>
      <c r="H1" s="69" t="s">
        <v>6</v>
      </c>
      <c r="I1" s="77" t="s">
        <v>7</v>
      </c>
    </row>
    <row r="2" customFormat="1" hidden="1" customHeight="1" spans="1:9">
      <c r="A2" s="64" t="s">
        <v>8</v>
      </c>
      <c r="B2" s="70" t="s">
        <v>9</v>
      </c>
      <c r="C2" s="70" t="s">
        <v>10</v>
      </c>
      <c r="D2" s="71">
        <v>44929</v>
      </c>
      <c r="E2" s="72">
        <v>15</v>
      </c>
      <c r="F2" s="70" t="s">
        <v>11</v>
      </c>
      <c r="G2" s="36" t="s">
        <v>12</v>
      </c>
      <c r="H2" s="70" t="s">
        <v>12</v>
      </c>
      <c r="I2" s="78" t="s">
        <v>13</v>
      </c>
    </row>
    <row r="3" customFormat="1" hidden="1" customHeight="1" spans="1:9">
      <c r="A3" s="64" t="s">
        <v>14</v>
      </c>
      <c r="B3" s="70" t="s">
        <v>15</v>
      </c>
      <c r="C3" s="70" t="s">
        <v>16</v>
      </c>
      <c r="D3" s="71">
        <v>44937</v>
      </c>
      <c r="E3" s="72">
        <v>19</v>
      </c>
      <c r="F3" s="70" t="s">
        <v>17</v>
      </c>
      <c r="G3" s="36">
        <v>44940</v>
      </c>
      <c r="H3" s="70" t="s">
        <v>18</v>
      </c>
      <c r="I3" s="78" t="s">
        <v>19</v>
      </c>
    </row>
    <row r="4" customHeight="1" spans="1:9">
      <c r="A4" s="64" t="s">
        <v>20</v>
      </c>
      <c r="B4" s="70" t="s">
        <v>21</v>
      </c>
      <c r="C4" s="70" t="s">
        <v>22</v>
      </c>
      <c r="D4" s="71">
        <v>44938</v>
      </c>
      <c r="E4" s="72">
        <v>15</v>
      </c>
      <c r="F4" s="70" t="s">
        <v>23</v>
      </c>
      <c r="G4" s="36" t="s">
        <v>24</v>
      </c>
      <c r="H4" s="70" t="s">
        <v>25</v>
      </c>
      <c r="I4" s="79" t="s">
        <v>26</v>
      </c>
    </row>
    <row r="5" customFormat="1" hidden="1" customHeight="1" spans="1:9">
      <c r="A5" s="64" t="s">
        <v>14</v>
      </c>
      <c r="B5" s="70" t="s">
        <v>27</v>
      </c>
      <c r="C5" s="70" t="s">
        <v>28</v>
      </c>
      <c r="D5" s="71">
        <v>44938</v>
      </c>
      <c r="E5" s="72">
        <v>16</v>
      </c>
      <c r="F5" s="70" t="s">
        <v>24</v>
      </c>
      <c r="G5" s="36" t="s">
        <v>24</v>
      </c>
      <c r="H5" s="70" t="s">
        <v>29</v>
      </c>
      <c r="I5" s="78" t="s">
        <v>30</v>
      </c>
    </row>
    <row r="6" customFormat="1" hidden="1" customHeight="1" spans="1:9">
      <c r="A6" s="64" t="s">
        <v>31</v>
      </c>
      <c r="B6" s="70" t="s">
        <v>32</v>
      </c>
      <c r="C6" s="70" t="s">
        <v>33</v>
      </c>
      <c r="D6" s="71">
        <v>44939</v>
      </c>
      <c r="E6" s="72">
        <v>30</v>
      </c>
      <c r="F6" s="70" t="s">
        <v>34</v>
      </c>
      <c r="G6" s="36" t="s">
        <v>24</v>
      </c>
      <c r="H6" s="70" t="s">
        <v>29</v>
      </c>
      <c r="I6" s="78" t="s">
        <v>35</v>
      </c>
    </row>
    <row r="7" customHeight="1" spans="1:9">
      <c r="A7" s="64" t="s">
        <v>31</v>
      </c>
      <c r="B7" s="70" t="s">
        <v>36</v>
      </c>
      <c r="C7" s="70" t="s">
        <v>37</v>
      </c>
      <c r="D7" s="71">
        <v>44953</v>
      </c>
      <c r="E7" s="72">
        <v>4</v>
      </c>
      <c r="F7" s="70" t="s">
        <v>38</v>
      </c>
      <c r="G7" s="36">
        <v>44958</v>
      </c>
      <c r="H7" s="70" t="s">
        <v>39</v>
      </c>
      <c r="I7" s="79" t="s">
        <v>40</v>
      </c>
    </row>
    <row r="8" customHeight="1" spans="1:9">
      <c r="A8" s="64" t="s">
        <v>14</v>
      </c>
      <c r="B8" s="70" t="s">
        <v>27</v>
      </c>
      <c r="C8" s="70" t="s">
        <v>41</v>
      </c>
      <c r="D8" s="71">
        <v>44959</v>
      </c>
      <c r="E8" s="72">
        <v>85</v>
      </c>
      <c r="F8" s="70" t="s">
        <v>42</v>
      </c>
      <c r="G8" s="36">
        <v>44975</v>
      </c>
      <c r="H8" s="70" t="s">
        <v>43</v>
      </c>
      <c r="I8" s="79" t="s">
        <v>44</v>
      </c>
    </row>
    <row r="9" customFormat="1" hidden="1" customHeight="1" spans="1:9">
      <c r="A9" s="64" t="s">
        <v>45</v>
      </c>
      <c r="B9" s="70" t="s">
        <v>46</v>
      </c>
      <c r="C9" s="70" t="s">
        <v>47</v>
      </c>
      <c r="D9" s="71">
        <v>44960</v>
      </c>
      <c r="E9" s="72">
        <v>21</v>
      </c>
      <c r="F9" s="70">
        <v>44960</v>
      </c>
      <c r="G9" s="36" t="s">
        <v>12</v>
      </c>
      <c r="H9" s="70" t="s">
        <v>48</v>
      </c>
      <c r="I9" s="78" t="s">
        <v>49</v>
      </c>
    </row>
    <row r="10" customHeight="1" spans="1:9">
      <c r="A10" s="64" t="s">
        <v>50</v>
      </c>
      <c r="B10" s="70" t="s">
        <v>51</v>
      </c>
      <c r="C10" s="70" t="s">
        <v>52</v>
      </c>
      <c r="D10" s="71">
        <v>44960</v>
      </c>
      <c r="E10" s="72">
        <v>169</v>
      </c>
      <c r="F10" s="70" t="s">
        <v>53</v>
      </c>
      <c r="G10" s="36">
        <v>44973</v>
      </c>
      <c r="H10" s="70" t="s">
        <v>54</v>
      </c>
      <c r="I10" s="79" t="s">
        <v>55</v>
      </c>
    </row>
    <row r="11" customFormat="1" hidden="1" customHeight="1" spans="1:9">
      <c r="A11" s="64" t="s">
        <v>56</v>
      </c>
      <c r="B11" s="70" t="s">
        <v>57</v>
      </c>
      <c r="C11" s="70" t="s">
        <v>58</v>
      </c>
      <c r="D11" s="71">
        <v>44960</v>
      </c>
      <c r="E11" s="72">
        <v>44</v>
      </c>
      <c r="F11" s="70" t="s">
        <v>59</v>
      </c>
      <c r="G11" s="36">
        <v>44989</v>
      </c>
      <c r="H11" s="70" t="s">
        <v>60</v>
      </c>
      <c r="I11" s="78" t="s">
        <v>61</v>
      </c>
    </row>
    <row r="12" customFormat="1" hidden="1" customHeight="1" spans="1:9">
      <c r="A12" s="64" t="s">
        <v>20</v>
      </c>
      <c r="B12" s="70" t="s">
        <v>62</v>
      </c>
      <c r="C12" s="70" t="s">
        <v>63</v>
      </c>
      <c r="D12" s="71">
        <v>44961</v>
      </c>
      <c r="E12" s="72">
        <v>60</v>
      </c>
      <c r="F12" s="70" t="s">
        <v>64</v>
      </c>
      <c r="G12" s="36" t="s">
        <v>24</v>
      </c>
      <c r="H12" s="70" t="s">
        <v>24</v>
      </c>
      <c r="I12" s="78" t="s">
        <v>61</v>
      </c>
    </row>
    <row r="13" customFormat="1" hidden="1" customHeight="1" spans="1:9">
      <c r="A13" s="64" t="s">
        <v>14</v>
      </c>
      <c r="B13" s="70" t="s">
        <v>15</v>
      </c>
      <c r="C13" s="70" t="s">
        <v>65</v>
      </c>
      <c r="D13" s="71">
        <v>44970</v>
      </c>
      <c r="E13" s="72">
        <v>76</v>
      </c>
      <c r="F13" s="70" t="s">
        <v>66</v>
      </c>
      <c r="G13" s="36" t="s">
        <v>67</v>
      </c>
      <c r="H13" s="70" t="s">
        <v>29</v>
      </c>
      <c r="I13" s="78" t="s">
        <v>68</v>
      </c>
    </row>
    <row r="14" customFormat="1" hidden="1" customHeight="1" spans="1:9">
      <c r="A14" s="64" t="s">
        <v>45</v>
      </c>
      <c r="B14" s="70" t="s">
        <v>69</v>
      </c>
      <c r="C14" s="70" t="s">
        <v>70</v>
      </c>
      <c r="D14" s="71">
        <v>44970</v>
      </c>
      <c r="E14" s="72">
        <v>62</v>
      </c>
      <c r="F14" s="70" t="s">
        <v>71</v>
      </c>
      <c r="G14" s="36" t="s">
        <v>24</v>
      </c>
      <c r="H14" s="70" t="s">
        <v>60</v>
      </c>
      <c r="I14" s="78" t="s">
        <v>72</v>
      </c>
    </row>
    <row r="15" customFormat="1" hidden="1" customHeight="1" spans="1:9">
      <c r="A15" s="64" t="s">
        <v>45</v>
      </c>
      <c r="B15" s="70" t="s">
        <v>73</v>
      </c>
      <c r="C15" s="70" t="s">
        <v>74</v>
      </c>
      <c r="D15" s="71">
        <v>44970</v>
      </c>
      <c r="E15" s="72">
        <v>10</v>
      </c>
      <c r="F15" s="70" t="s">
        <v>71</v>
      </c>
      <c r="G15" s="36" t="s">
        <v>12</v>
      </c>
      <c r="H15" s="70" t="s">
        <v>60</v>
      </c>
      <c r="I15" s="78" t="s">
        <v>75</v>
      </c>
    </row>
    <row r="16" customHeight="1" spans="1:9">
      <c r="A16" s="64" t="s">
        <v>76</v>
      </c>
      <c r="B16" s="70" t="s">
        <v>77</v>
      </c>
      <c r="C16" s="70" t="s">
        <v>78</v>
      </c>
      <c r="D16" s="71">
        <v>44970</v>
      </c>
      <c r="E16" s="72">
        <v>29</v>
      </c>
      <c r="F16" s="70">
        <v>44978</v>
      </c>
      <c r="G16" s="36">
        <v>44997</v>
      </c>
      <c r="H16" s="70" t="s">
        <v>79</v>
      </c>
      <c r="I16" s="79" t="s">
        <v>80</v>
      </c>
    </row>
    <row r="17" customHeight="1" spans="1:9">
      <c r="A17" s="64" t="s">
        <v>56</v>
      </c>
      <c r="B17" s="70" t="s">
        <v>81</v>
      </c>
      <c r="C17" s="70" t="s">
        <v>82</v>
      </c>
      <c r="D17" s="71">
        <v>44974</v>
      </c>
      <c r="E17" s="72">
        <v>145</v>
      </c>
      <c r="F17" s="70" t="s">
        <v>83</v>
      </c>
      <c r="G17" s="36">
        <v>44982</v>
      </c>
      <c r="H17" s="70" t="s">
        <v>84</v>
      </c>
      <c r="I17" s="79" t="s">
        <v>85</v>
      </c>
    </row>
    <row r="18" customHeight="1" spans="1:9">
      <c r="A18" s="64" t="s">
        <v>20</v>
      </c>
      <c r="B18" s="70" t="s">
        <v>86</v>
      </c>
      <c r="C18" s="70" t="s">
        <v>87</v>
      </c>
      <c r="D18" s="71">
        <v>44974</v>
      </c>
      <c r="E18" s="72">
        <v>19</v>
      </c>
      <c r="F18" s="70" t="s">
        <v>88</v>
      </c>
      <c r="G18" s="36" t="s">
        <v>24</v>
      </c>
      <c r="H18" s="70" t="s">
        <v>25</v>
      </c>
      <c r="I18" s="79" t="s">
        <v>89</v>
      </c>
    </row>
    <row r="19" customFormat="1" hidden="1" customHeight="1" spans="1:9">
      <c r="A19" s="64" t="s">
        <v>76</v>
      </c>
      <c r="B19" s="70" t="s">
        <v>90</v>
      </c>
      <c r="C19" s="70" t="s">
        <v>91</v>
      </c>
      <c r="D19" s="71">
        <v>44974</v>
      </c>
      <c r="E19" s="72">
        <v>25</v>
      </c>
      <c r="F19" s="70" t="s">
        <v>92</v>
      </c>
      <c r="G19" s="36" t="s">
        <v>24</v>
      </c>
      <c r="H19" s="70" t="s">
        <v>48</v>
      </c>
      <c r="I19" s="78" t="s">
        <v>93</v>
      </c>
    </row>
    <row r="20" customFormat="1" hidden="1" customHeight="1" spans="1:9">
      <c r="A20" s="64" t="s">
        <v>31</v>
      </c>
      <c r="B20" s="70" t="s">
        <v>94</v>
      </c>
      <c r="C20" s="70" t="s">
        <v>95</v>
      </c>
      <c r="D20" s="71">
        <v>44975</v>
      </c>
      <c r="E20" s="72">
        <v>86</v>
      </c>
      <c r="F20" s="70" t="s">
        <v>96</v>
      </c>
      <c r="G20" s="36" t="s">
        <v>24</v>
      </c>
      <c r="H20" s="70" t="s">
        <v>24</v>
      </c>
      <c r="I20" s="78" t="s">
        <v>97</v>
      </c>
    </row>
    <row r="21" customFormat="1" hidden="1" customHeight="1" spans="1:9">
      <c r="A21" s="64" t="s">
        <v>20</v>
      </c>
      <c r="B21" s="70" t="s">
        <v>98</v>
      </c>
      <c r="C21" s="70" t="s">
        <v>99</v>
      </c>
      <c r="D21" s="71">
        <v>44977</v>
      </c>
      <c r="E21" s="72">
        <v>14</v>
      </c>
      <c r="F21" s="70" t="s">
        <v>100</v>
      </c>
      <c r="G21" s="36" t="s">
        <v>24</v>
      </c>
      <c r="H21" s="70" t="s">
        <v>24</v>
      </c>
      <c r="I21" s="78" t="s">
        <v>101</v>
      </c>
    </row>
    <row r="22" customFormat="1" hidden="1" customHeight="1" spans="1:9">
      <c r="A22" s="64" t="s">
        <v>102</v>
      </c>
      <c r="B22" s="70" t="s">
        <v>103</v>
      </c>
      <c r="C22" s="70" t="s">
        <v>104</v>
      </c>
      <c r="D22" s="71">
        <v>44978</v>
      </c>
      <c r="E22" s="72">
        <v>14</v>
      </c>
      <c r="F22" s="70" t="s">
        <v>105</v>
      </c>
      <c r="G22" s="36" t="s">
        <v>24</v>
      </c>
      <c r="H22" s="70" t="s">
        <v>24</v>
      </c>
      <c r="I22" s="78" t="s">
        <v>106</v>
      </c>
    </row>
    <row r="23" customFormat="1" hidden="1" customHeight="1" spans="1:9">
      <c r="A23" s="64" t="s">
        <v>107</v>
      </c>
      <c r="B23" s="70" t="s">
        <v>108</v>
      </c>
      <c r="C23" s="70" t="s">
        <v>109</v>
      </c>
      <c r="D23" s="71">
        <v>44980</v>
      </c>
      <c r="E23" s="72">
        <v>80</v>
      </c>
      <c r="F23" s="70" t="s">
        <v>110</v>
      </c>
      <c r="G23" s="36">
        <v>45010</v>
      </c>
      <c r="H23" s="70" t="s">
        <v>111</v>
      </c>
      <c r="I23" s="78" t="s">
        <v>112</v>
      </c>
    </row>
    <row r="24" customFormat="1" hidden="1" customHeight="1" spans="1:9">
      <c r="A24" s="64" t="s">
        <v>56</v>
      </c>
      <c r="B24" s="70" t="s">
        <v>57</v>
      </c>
      <c r="C24" s="70" t="s">
        <v>113</v>
      </c>
      <c r="D24" s="71">
        <v>44981</v>
      </c>
      <c r="E24" s="72">
        <v>32</v>
      </c>
      <c r="F24" s="70" t="s">
        <v>114</v>
      </c>
      <c r="G24" s="36" t="s">
        <v>24</v>
      </c>
      <c r="H24" s="70" t="s">
        <v>60</v>
      </c>
      <c r="I24" s="78" t="s">
        <v>115</v>
      </c>
    </row>
    <row r="25" customHeight="1" spans="1:9">
      <c r="A25" s="64" t="s">
        <v>56</v>
      </c>
      <c r="B25" s="70" t="s">
        <v>116</v>
      </c>
      <c r="C25" s="70" t="s">
        <v>117</v>
      </c>
      <c r="D25" s="71">
        <v>44983</v>
      </c>
      <c r="E25" s="72">
        <v>46</v>
      </c>
      <c r="F25" s="70" t="s">
        <v>118</v>
      </c>
      <c r="G25" s="36">
        <v>44996</v>
      </c>
      <c r="H25" s="70" t="s">
        <v>119</v>
      </c>
      <c r="I25" s="79" t="s">
        <v>120</v>
      </c>
    </row>
    <row r="26" customFormat="1" hidden="1" customHeight="1" spans="1:9">
      <c r="A26" s="64" t="s">
        <v>121</v>
      </c>
      <c r="B26" s="70" t="s">
        <v>122</v>
      </c>
      <c r="C26" s="70" t="s">
        <v>123</v>
      </c>
      <c r="D26" s="71">
        <v>44984</v>
      </c>
      <c r="E26" s="72">
        <v>117</v>
      </c>
      <c r="F26" s="70">
        <v>44990</v>
      </c>
      <c r="G26" s="36" t="s">
        <v>24</v>
      </c>
      <c r="H26" s="70" t="s">
        <v>124</v>
      </c>
      <c r="I26" s="78" t="s">
        <v>125</v>
      </c>
    </row>
    <row r="27" customFormat="1" hidden="1" customHeight="1" spans="1:9">
      <c r="A27" s="64" t="s">
        <v>126</v>
      </c>
      <c r="B27" s="70" t="s">
        <v>127</v>
      </c>
      <c r="C27" s="70" t="s">
        <v>128</v>
      </c>
      <c r="D27" s="71">
        <v>44986</v>
      </c>
      <c r="E27" s="72">
        <v>110</v>
      </c>
      <c r="F27" s="70">
        <v>44994</v>
      </c>
      <c r="G27" s="36" t="s">
        <v>24</v>
      </c>
      <c r="H27" s="70" t="s">
        <v>29</v>
      </c>
      <c r="I27" s="78" t="s">
        <v>129</v>
      </c>
    </row>
    <row r="28" customHeight="1" spans="1:9">
      <c r="A28" s="64" t="s">
        <v>76</v>
      </c>
      <c r="B28" s="70" t="s">
        <v>90</v>
      </c>
      <c r="C28" s="70" t="s">
        <v>130</v>
      </c>
      <c r="D28" s="71">
        <v>44993</v>
      </c>
      <c r="E28" s="72">
        <v>205</v>
      </c>
      <c r="F28" s="70" t="s">
        <v>131</v>
      </c>
      <c r="G28" s="36">
        <v>45031</v>
      </c>
      <c r="H28" s="70" t="s">
        <v>39</v>
      </c>
      <c r="I28" s="79" t="s">
        <v>132</v>
      </c>
    </row>
    <row r="29" customFormat="1" hidden="1" customHeight="1" spans="1:9">
      <c r="A29" s="64" t="s">
        <v>14</v>
      </c>
      <c r="B29" s="70" t="s">
        <v>27</v>
      </c>
      <c r="C29" s="70" t="s">
        <v>133</v>
      </c>
      <c r="D29" s="71">
        <v>45001</v>
      </c>
      <c r="E29" s="72">
        <v>47</v>
      </c>
      <c r="F29" s="70" t="s">
        <v>134</v>
      </c>
      <c r="G29" s="36" t="s">
        <v>24</v>
      </c>
      <c r="H29" s="70" t="s">
        <v>48</v>
      </c>
      <c r="I29" s="78" t="s">
        <v>135</v>
      </c>
    </row>
    <row r="30" customHeight="1" spans="1:9">
      <c r="A30" s="64" t="s">
        <v>56</v>
      </c>
      <c r="B30" s="70" t="s">
        <v>116</v>
      </c>
      <c r="C30" s="70" t="s">
        <v>136</v>
      </c>
      <c r="D30" s="71">
        <v>45002</v>
      </c>
      <c r="E30" s="72">
        <v>145</v>
      </c>
      <c r="F30" s="70" t="s">
        <v>137</v>
      </c>
      <c r="G30" s="36">
        <v>45017</v>
      </c>
      <c r="H30" s="70" t="s">
        <v>119</v>
      </c>
      <c r="I30" s="79" t="s">
        <v>138</v>
      </c>
    </row>
    <row r="31" customFormat="1" hidden="1" customHeight="1" spans="1:9">
      <c r="A31" s="64" t="s">
        <v>121</v>
      </c>
      <c r="B31" s="70" t="s">
        <v>139</v>
      </c>
      <c r="C31" s="70" t="s">
        <v>140</v>
      </c>
      <c r="D31" s="71">
        <v>45007</v>
      </c>
      <c r="E31" s="72">
        <v>19</v>
      </c>
      <c r="F31" s="70" t="s">
        <v>141</v>
      </c>
      <c r="G31" s="36" t="s">
        <v>24</v>
      </c>
      <c r="H31" s="70" t="s">
        <v>142</v>
      </c>
      <c r="I31" s="78" t="s">
        <v>143</v>
      </c>
    </row>
    <row r="32" customHeight="1" spans="1:9">
      <c r="A32" s="64" t="s">
        <v>76</v>
      </c>
      <c r="B32" s="70" t="s">
        <v>90</v>
      </c>
      <c r="C32" s="70" t="s">
        <v>144</v>
      </c>
      <c r="D32" s="71">
        <v>45007</v>
      </c>
      <c r="E32" s="72">
        <v>40</v>
      </c>
      <c r="F32" s="70" t="s">
        <v>145</v>
      </c>
      <c r="G32" s="36">
        <v>45066</v>
      </c>
      <c r="H32" s="70" t="s">
        <v>146</v>
      </c>
      <c r="I32" s="79" t="s">
        <v>147</v>
      </c>
    </row>
    <row r="33" customHeight="1" spans="1:9">
      <c r="A33" s="64" t="s">
        <v>76</v>
      </c>
      <c r="B33" s="70" t="s">
        <v>148</v>
      </c>
      <c r="C33" s="70" t="s">
        <v>149</v>
      </c>
      <c r="D33" s="71">
        <v>45008</v>
      </c>
      <c r="E33" s="72">
        <v>180</v>
      </c>
      <c r="F33" s="70" t="s">
        <v>150</v>
      </c>
      <c r="G33" s="36" t="s">
        <v>24</v>
      </c>
      <c r="H33" s="70" t="s">
        <v>151</v>
      </c>
      <c r="I33" s="79" t="s">
        <v>152</v>
      </c>
    </row>
    <row r="34" customHeight="1" spans="1:9">
      <c r="A34" s="64" t="s">
        <v>50</v>
      </c>
      <c r="B34" s="70" t="s">
        <v>51</v>
      </c>
      <c r="C34" s="70" t="s">
        <v>153</v>
      </c>
      <c r="D34" s="71">
        <v>45009</v>
      </c>
      <c r="E34" s="72">
        <v>496</v>
      </c>
      <c r="F34" s="70" t="s">
        <v>154</v>
      </c>
      <c r="G34" s="36">
        <v>45032</v>
      </c>
      <c r="H34" s="70" t="s">
        <v>155</v>
      </c>
      <c r="I34" s="79" t="s">
        <v>156</v>
      </c>
    </row>
    <row r="35" customHeight="1" spans="1:9">
      <c r="A35" s="64" t="s">
        <v>20</v>
      </c>
      <c r="B35" s="70" t="s">
        <v>157</v>
      </c>
      <c r="C35" s="70" t="s">
        <v>158</v>
      </c>
      <c r="D35" s="71">
        <v>45012</v>
      </c>
      <c r="E35" s="72">
        <v>14</v>
      </c>
      <c r="F35" s="70">
        <v>45027</v>
      </c>
      <c r="G35" s="36">
        <v>45031</v>
      </c>
      <c r="H35" s="70" t="s">
        <v>25</v>
      </c>
      <c r="I35" s="79" t="s">
        <v>159</v>
      </c>
    </row>
    <row r="36" customFormat="1" hidden="1" customHeight="1" spans="1:9">
      <c r="A36" s="64" t="s">
        <v>76</v>
      </c>
      <c r="B36" s="70" t="s">
        <v>160</v>
      </c>
      <c r="C36" s="70" t="s">
        <v>161</v>
      </c>
      <c r="D36" s="71">
        <v>45012</v>
      </c>
      <c r="E36" s="72">
        <v>19</v>
      </c>
      <c r="F36" s="70">
        <v>45016</v>
      </c>
      <c r="G36" s="36">
        <v>45016</v>
      </c>
      <c r="H36" s="70" t="s">
        <v>162</v>
      </c>
      <c r="I36" s="78" t="s">
        <v>163</v>
      </c>
    </row>
    <row r="37" customHeight="1" spans="1:9">
      <c r="A37" s="64" t="s">
        <v>121</v>
      </c>
      <c r="B37" s="70" t="s">
        <v>46</v>
      </c>
      <c r="C37" s="70" t="s">
        <v>164</v>
      </c>
      <c r="D37" s="71">
        <v>45014</v>
      </c>
      <c r="E37" s="72">
        <v>16</v>
      </c>
      <c r="F37" s="70" t="s">
        <v>165</v>
      </c>
      <c r="G37" s="36">
        <v>45031</v>
      </c>
      <c r="H37" s="70" t="s">
        <v>166</v>
      </c>
      <c r="I37" s="79" t="s">
        <v>167</v>
      </c>
    </row>
    <row r="38" customFormat="1" hidden="1" customHeight="1" spans="1:9">
      <c r="A38" s="64" t="s">
        <v>107</v>
      </c>
      <c r="B38" s="70" t="s">
        <v>108</v>
      </c>
      <c r="C38" s="70" t="s">
        <v>168</v>
      </c>
      <c r="D38" s="71">
        <v>45015</v>
      </c>
      <c r="E38" s="72">
        <v>6</v>
      </c>
      <c r="F38" s="70" t="s">
        <v>169</v>
      </c>
      <c r="G38" s="36">
        <v>45031</v>
      </c>
      <c r="H38" s="70" t="s">
        <v>170</v>
      </c>
      <c r="I38" s="78" t="s">
        <v>171</v>
      </c>
    </row>
    <row r="39" customHeight="1" spans="1:9">
      <c r="A39" s="64" t="s">
        <v>20</v>
      </c>
      <c r="B39" s="70" t="s">
        <v>172</v>
      </c>
      <c r="C39" s="70" t="s">
        <v>173</v>
      </c>
      <c r="D39" s="71">
        <v>45016</v>
      </c>
      <c r="E39" s="72">
        <v>110</v>
      </c>
      <c r="F39" s="70" t="s">
        <v>174</v>
      </c>
      <c r="G39" s="36">
        <v>45045</v>
      </c>
      <c r="H39" s="70" t="s">
        <v>175</v>
      </c>
      <c r="I39" s="79" t="s">
        <v>176</v>
      </c>
    </row>
    <row r="40" customFormat="1" hidden="1" customHeight="1" spans="1:9">
      <c r="A40" s="64" t="s">
        <v>31</v>
      </c>
      <c r="B40" s="70" t="s">
        <v>94</v>
      </c>
      <c r="C40" s="70" t="s">
        <v>177</v>
      </c>
      <c r="D40" s="71">
        <v>45020</v>
      </c>
      <c r="E40" s="72">
        <v>152</v>
      </c>
      <c r="F40" s="70" t="s">
        <v>24</v>
      </c>
      <c r="G40" s="36">
        <v>45059</v>
      </c>
      <c r="H40" s="70" t="s">
        <v>29</v>
      </c>
      <c r="I40" s="78" t="s">
        <v>178</v>
      </c>
    </row>
    <row r="41" customHeight="1" spans="1:9">
      <c r="A41" s="64" t="s">
        <v>107</v>
      </c>
      <c r="B41" s="70" t="s">
        <v>179</v>
      </c>
      <c r="C41" s="70" t="s">
        <v>180</v>
      </c>
      <c r="D41" s="71">
        <v>45023</v>
      </c>
      <c r="E41" s="72">
        <v>62</v>
      </c>
      <c r="F41" s="70" t="s">
        <v>181</v>
      </c>
      <c r="G41" s="36">
        <v>45059</v>
      </c>
      <c r="H41" s="70" t="s">
        <v>182</v>
      </c>
      <c r="I41" s="79" t="s">
        <v>183</v>
      </c>
    </row>
    <row r="42" customFormat="1" hidden="1" customHeight="1" spans="1:9">
      <c r="A42" s="64" t="s">
        <v>102</v>
      </c>
      <c r="B42" s="70" t="s">
        <v>184</v>
      </c>
      <c r="C42" s="70" t="s">
        <v>185</v>
      </c>
      <c r="D42" s="71">
        <v>45029</v>
      </c>
      <c r="E42" s="72">
        <v>63</v>
      </c>
      <c r="F42" s="70" t="s">
        <v>186</v>
      </c>
      <c r="G42" s="36">
        <v>45059</v>
      </c>
      <c r="H42" s="70" t="s">
        <v>187</v>
      </c>
      <c r="I42" s="78" t="s">
        <v>188</v>
      </c>
    </row>
    <row r="43" customFormat="1" hidden="1" customHeight="1" spans="1:9">
      <c r="A43" s="64" t="s">
        <v>107</v>
      </c>
      <c r="B43" s="70" t="s">
        <v>189</v>
      </c>
      <c r="C43" s="70" t="s">
        <v>190</v>
      </c>
      <c r="D43" s="71">
        <v>45031</v>
      </c>
      <c r="E43" s="72">
        <v>20</v>
      </c>
      <c r="F43" s="70" t="s">
        <v>191</v>
      </c>
      <c r="G43" s="36" t="s">
        <v>24</v>
      </c>
      <c r="H43" s="70" t="s">
        <v>187</v>
      </c>
      <c r="I43" s="78" t="s">
        <v>192</v>
      </c>
    </row>
    <row r="44" customHeight="1" spans="1:9">
      <c r="A44" s="64" t="s">
        <v>50</v>
      </c>
      <c r="B44" s="70" t="s">
        <v>193</v>
      </c>
      <c r="C44" s="70" t="s">
        <v>194</v>
      </c>
      <c r="D44" s="71">
        <v>45039</v>
      </c>
      <c r="E44" s="72">
        <v>6</v>
      </c>
      <c r="F44" s="70" t="s">
        <v>195</v>
      </c>
      <c r="G44" s="36" t="s">
        <v>24</v>
      </c>
      <c r="H44" s="70" t="s">
        <v>196</v>
      </c>
      <c r="I44" s="79" t="s">
        <v>197</v>
      </c>
    </row>
    <row r="45" customHeight="1" spans="1:9">
      <c r="A45" s="64" t="s">
        <v>121</v>
      </c>
      <c r="B45" s="70" t="s">
        <v>198</v>
      </c>
      <c r="C45" s="70" t="s">
        <v>199</v>
      </c>
      <c r="D45" s="71">
        <v>45042</v>
      </c>
      <c r="E45" s="72">
        <v>30</v>
      </c>
      <c r="F45" s="70" t="s">
        <v>200</v>
      </c>
      <c r="G45" s="36" t="s">
        <v>24</v>
      </c>
      <c r="H45" s="70" t="s">
        <v>39</v>
      </c>
      <c r="I45" s="79" t="s">
        <v>201</v>
      </c>
    </row>
    <row r="46" customHeight="1" spans="1:9">
      <c r="A46" s="64" t="s">
        <v>107</v>
      </c>
      <c r="B46" s="70" t="s">
        <v>202</v>
      </c>
      <c r="C46" s="70" t="s">
        <v>203</v>
      </c>
      <c r="D46" s="71">
        <v>45051</v>
      </c>
      <c r="E46" s="72">
        <v>45</v>
      </c>
      <c r="F46" s="70" t="s">
        <v>204</v>
      </c>
      <c r="G46" s="36">
        <v>45074</v>
      </c>
      <c r="H46" s="70" t="s">
        <v>205</v>
      </c>
      <c r="I46" s="79" t="s">
        <v>206</v>
      </c>
    </row>
    <row r="47" customFormat="1" hidden="1" customHeight="1" spans="1:9">
      <c r="A47" s="64" t="s">
        <v>56</v>
      </c>
      <c r="B47" s="70" t="s">
        <v>116</v>
      </c>
      <c r="C47" s="70" t="s">
        <v>207</v>
      </c>
      <c r="D47" s="71">
        <v>45052</v>
      </c>
      <c r="E47" s="72">
        <v>99</v>
      </c>
      <c r="F47" s="70" t="s">
        <v>208</v>
      </c>
      <c r="G47" s="36">
        <v>45067</v>
      </c>
      <c r="H47" s="70" t="s">
        <v>60</v>
      </c>
      <c r="I47" s="78" t="s">
        <v>209</v>
      </c>
    </row>
    <row r="48" customFormat="1" hidden="1" customHeight="1" spans="1:9">
      <c r="A48" s="64" t="s">
        <v>102</v>
      </c>
      <c r="B48" s="70" t="s">
        <v>210</v>
      </c>
      <c r="C48" s="70" t="s">
        <v>211</v>
      </c>
      <c r="D48" s="71">
        <v>45056</v>
      </c>
      <c r="E48" s="72">
        <v>30</v>
      </c>
      <c r="F48" s="70" t="s">
        <v>212</v>
      </c>
      <c r="G48" s="36">
        <v>45073</v>
      </c>
      <c r="H48" s="70" t="s">
        <v>60</v>
      </c>
      <c r="I48" s="78" t="s">
        <v>213</v>
      </c>
    </row>
    <row r="49" customFormat="1" hidden="1" customHeight="1" spans="1:9">
      <c r="A49" s="64" t="s">
        <v>14</v>
      </c>
      <c r="B49" s="70" t="s">
        <v>214</v>
      </c>
      <c r="C49" s="70" t="s">
        <v>215</v>
      </c>
      <c r="D49" s="71">
        <v>45058</v>
      </c>
      <c r="E49" s="72">
        <v>30</v>
      </c>
      <c r="F49" s="70" t="s">
        <v>216</v>
      </c>
      <c r="G49" s="36" t="s">
        <v>24</v>
      </c>
      <c r="H49" s="70" t="s">
        <v>217</v>
      </c>
      <c r="I49" s="78" t="s">
        <v>218</v>
      </c>
    </row>
    <row r="50" customHeight="1" spans="1:9">
      <c r="A50" s="64" t="s">
        <v>121</v>
      </c>
      <c r="B50" s="70" t="s">
        <v>219</v>
      </c>
      <c r="C50" s="70" t="s">
        <v>220</v>
      </c>
      <c r="D50" s="71">
        <v>45059</v>
      </c>
      <c r="E50" s="72">
        <v>77</v>
      </c>
      <c r="F50" s="70" t="s">
        <v>221</v>
      </c>
      <c r="G50" s="36">
        <v>45080</v>
      </c>
      <c r="H50" s="70" t="s">
        <v>222</v>
      </c>
      <c r="I50" s="79" t="s">
        <v>223</v>
      </c>
    </row>
    <row r="51" customFormat="1" hidden="1" customHeight="1" spans="1:9">
      <c r="A51" s="64" t="s">
        <v>107</v>
      </c>
      <c r="B51" s="70" t="s">
        <v>108</v>
      </c>
      <c r="C51" s="70" t="s">
        <v>224</v>
      </c>
      <c r="D51" s="71">
        <v>45061</v>
      </c>
      <c r="E51" s="72">
        <v>20</v>
      </c>
      <c r="F51" s="70" t="s">
        <v>225</v>
      </c>
      <c r="G51" s="36">
        <v>45080</v>
      </c>
      <c r="H51" s="70" t="s">
        <v>60</v>
      </c>
      <c r="I51" s="78" t="s">
        <v>226</v>
      </c>
    </row>
    <row r="52" customFormat="1" hidden="1" customHeight="1" spans="1:9">
      <c r="A52" s="64" t="s">
        <v>8</v>
      </c>
      <c r="B52" s="70" t="s">
        <v>227</v>
      </c>
      <c r="C52" s="70" t="s">
        <v>228</v>
      </c>
      <c r="D52" s="71">
        <v>45063</v>
      </c>
      <c r="E52" s="72">
        <v>200</v>
      </c>
      <c r="F52" s="70" t="s">
        <v>229</v>
      </c>
      <c r="G52" s="36" t="s">
        <v>24</v>
      </c>
      <c r="H52" s="70" t="s">
        <v>24</v>
      </c>
      <c r="I52" s="78" t="s">
        <v>230</v>
      </c>
    </row>
    <row r="53" customFormat="1" hidden="1" customHeight="1" spans="1:9">
      <c r="A53" s="64" t="s">
        <v>45</v>
      </c>
      <c r="B53" s="70" t="s">
        <v>231</v>
      </c>
      <c r="C53" s="70" t="s">
        <v>232</v>
      </c>
      <c r="D53" s="71">
        <v>45063</v>
      </c>
      <c r="E53" s="72">
        <v>24</v>
      </c>
      <c r="F53" s="70" t="s">
        <v>233</v>
      </c>
      <c r="G53" s="36" t="s">
        <v>24</v>
      </c>
      <c r="H53" s="70" t="s">
        <v>24</v>
      </c>
      <c r="I53" s="78" t="s">
        <v>234</v>
      </c>
    </row>
    <row r="54" customFormat="1" hidden="1" customHeight="1" spans="1:9">
      <c r="A54" s="64" t="s">
        <v>31</v>
      </c>
      <c r="B54" s="70" t="s">
        <v>235</v>
      </c>
      <c r="C54" s="70" t="s">
        <v>236</v>
      </c>
      <c r="D54" s="71">
        <v>45064</v>
      </c>
      <c r="E54" s="72">
        <v>50</v>
      </c>
      <c r="F54" s="70" t="s">
        <v>237</v>
      </c>
      <c r="G54" s="36" t="s">
        <v>24</v>
      </c>
      <c r="H54" s="70" t="s">
        <v>238</v>
      </c>
      <c r="I54" s="78" t="s">
        <v>239</v>
      </c>
    </row>
    <row r="55" customHeight="1" spans="1:9">
      <c r="A55" s="64" t="s">
        <v>14</v>
      </c>
      <c r="B55" s="70" t="s">
        <v>27</v>
      </c>
      <c r="C55" s="70" t="s">
        <v>240</v>
      </c>
      <c r="D55" s="71">
        <v>45064</v>
      </c>
      <c r="E55" s="72">
        <v>17</v>
      </c>
      <c r="F55" s="70" t="s">
        <v>241</v>
      </c>
      <c r="G55" s="36" t="s">
        <v>24</v>
      </c>
      <c r="H55" s="70" t="s">
        <v>242</v>
      </c>
      <c r="I55" s="79" t="s">
        <v>243</v>
      </c>
    </row>
    <row r="56" customFormat="1" hidden="1" customHeight="1" spans="1:9">
      <c r="A56" s="64" t="s">
        <v>107</v>
      </c>
      <c r="B56" s="70" t="s">
        <v>244</v>
      </c>
      <c r="C56" s="70" t="s">
        <v>245</v>
      </c>
      <c r="D56" s="71">
        <v>45069</v>
      </c>
      <c r="E56" s="72">
        <v>100</v>
      </c>
      <c r="F56" s="70" t="s">
        <v>246</v>
      </c>
      <c r="G56" s="36" t="s">
        <v>24</v>
      </c>
      <c r="H56" s="70" t="s">
        <v>247</v>
      </c>
      <c r="I56" s="78" t="s">
        <v>248</v>
      </c>
    </row>
    <row r="57" customHeight="1" spans="1:9">
      <c r="A57" s="64" t="s">
        <v>76</v>
      </c>
      <c r="B57" s="70" t="s">
        <v>148</v>
      </c>
      <c r="C57" s="70" t="s">
        <v>249</v>
      </c>
      <c r="D57" s="71">
        <v>45070</v>
      </c>
      <c r="E57" s="72">
        <v>278</v>
      </c>
      <c r="F57" s="70" t="s">
        <v>250</v>
      </c>
      <c r="G57" s="36" t="s">
        <v>24</v>
      </c>
      <c r="H57" s="70" t="s">
        <v>151</v>
      </c>
      <c r="I57" s="79" t="s">
        <v>251</v>
      </c>
    </row>
    <row r="58" customHeight="1" spans="1:9">
      <c r="A58" s="64" t="s">
        <v>121</v>
      </c>
      <c r="B58" s="70" t="s">
        <v>252</v>
      </c>
      <c r="C58" s="70" t="s">
        <v>253</v>
      </c>
      <c r="D58" s="71">
        <v>45071</v>
      </c>
      <c r="E58" s="72">
        <v>150</v>
      </c>
      <c r="F58" s="70" t="s">
        <v>254</v>
      </c>
      <c r="G58" s="36">
        <v>45094</v>
      </c>
      <c r="H58" s="70" t="s">
        <v>255</v>
      </c>
      <c r="I58" s="79" t="s">
        <v>256</v>
      </c>
    </row>
    <row r="59" customHeight="1" spans="1:9">
      <c r="A59" s="64" t="s">
        <v>102</v>
      </c>
      <c r="B59" s="70" t="s">
        <v>257</v>
      </c>
      <c r="C59" s="70" t="s">
        <v>258</v>
      </c>
      <c r="D59" s="71">
        <v>45072</v>
      </c>
      <c r="E59" s="72">
        <v>32</v>
      </c>
      <c r="F59" s="70" t="s">
        <v>259</v>
      </c>
      <c r="G59" s="36">
        <v>45108</v>
      </c>
      <c r="H59" s="70" t="s">
        <v>260</v>
      </c>
      <c r="I59" s="79" t="s">
        <v>261</v>
      </c>
    </row>
    <row r="60" customHeight="1" spans="1:9">
      <c r="A60" s="64" t="s">
        <v>102</v>
      </c>
      <c r="B60" s="70" t="s">
        <v>257</v>
      </c>
      <c r="C60" s="70" t="s">
        <v>262</v>
      </c>
      <c r="D60" s="71">
        <v>45072</v>
      </c>
      <c r="E60" s="72">
        <v>54</v>
      </c>
      <c r="F60" s="70" t="s">
        <v>259</v>
      </c>
      <c r="G60" s="36">
        <v>45108</v>
      </c>
      <c r="H60" s="70" t="s">
        <v>260</v>
      </c>
      <c r="I60" s="79" t="s">
        <v>263</v>
      </c>
    </row>
    <row r="61" customFormat="1" hidden="1" customHeight="1" spans="1:9">
      <c r="A61" s="64" t="s">
        <v>50</v>
      </c>
      <c r="B61" s="70" t="s">
        <v>193</v>
      </c>
      <c r="C61" s="70" t="s">
        <v>264</v>
      </c>
      <c r="D61" s="71">
        <v>45076</v>
      </c>
      <c r="E61" s="72">
        <v>149</v>
      </c>
      <c r="F61" s="70" t="s">
        <v>265</v>
      </c>
      <c r="G61" s="36">
        <v>45094</v>
      </c>
      <c r="H61" s="70" t="s">
        <v>266</v>
      </c>
      <c r="I61" s="78" t="s">
        <v>267</v>
      </c>
    </row>
    <row r="62" customHeight="1" spans="1:9">
      <c r="A62" s="64" t="s">
        <v>20</v>
      </c>
      <c r="B62" s="70" t="s">
        <v>268</v>
      </c>
      <c r="C62" s="70" t="s">
        <v>269</v>
      </c>
      <c r="D62" s="71">
        <v>45076</v>
      </c>
      <c r="E62" s="72">
        <v>50</v>
      </c>
      <c r="F62" s="70" t="s">
        <v>270</v>
      </c>
      <c r="G62" s="36">
        <v>45095</v>
      </c>
      <c r="H62" s="70" t="s">
        <v>25</v>
      </c>
      <c r="I62" s="79" t="s">
        <v>271</v>
      </c>
    </row>
    <row r="63" customHeight="1" spans="1:9">
      <c r="A63" s="64" t="s">
        <v>20</v>
      </c>
      <c r="B63" s="70" t="s">
        <v>268</v>
      </c>
      <c r="C63" s="70" t="s">
        <v>272</v>
      </c>
      <c r="D63" s="71">
        <v>45076</v>
      </c>
      <c r="E63" s="72">
        <v>28</v>
      </c>
      <c r="F63" s="70" t="s">
        <v>273</v>
      </c>
      <c r="G63" s="36">
        <v>45095</v>
      </c>
      <c r="H63" s="70" t="s">
        <v>25</v>
      </c>
      <c r="I63" s="79" t="s">
        <v>274</v>
      </c>
    </row>
    <row r="64" customFormat="1" hidden="1" customHeight="1" spans="1:9">
      <c r="A64" s="64" t="s">
        <v>121</v>
      </c>
      <c r="B64" s="73" t="s">
        <v>275</v>
      </c>
      <c r="C64" s="74" t="s">
        <v>276</v>
      </c>
      <c r="D64" s="71">
        <v>45079</v>
      </c>
      <c r="E64" s="75">
        <v>29</v>
      </c>
      <c r="F64" s="73" t="s">
        <v>277</v>
      </c>
      <c r="G64" s="76">
        <v>45101</v>
      </c>
      <c r="H64" s="73" t="s">
        <v>29</v>
      </c>
      <c r="I64" s="80" t="s">
        <v>278</v>
      </c>
    </row>
    <row r="65" customHeight="1" spans="1:9">
      <c r="A65" s="64" t="s">
        <v>107</v>
      </c>
      <c r="B65" s="81" t="s">
        <v>279</v>
      </c>
      <c r="C65" s="70" t="s">
        <v>280</v>
      </c>
      <c r="D65" s="71">
        <v>45082</v>
      </c>
      <c r="E65" s="72">
        <v>51</v>
      </c>
      <c r="F65" s="81" t="s">
        <v>281</v>
      </c>
      <c r="G65" s="82" t="s">
        <v>24</v>
      </c>
      <c r="H65" s="70" t="s">
        <v>25</v>
      </c>
      <c r="I65" s="84" t="s">
        <v>282</v>
      </c>
    </row>
    <row r="66" customHeight="1" spans="1:9">
      <c r="A66" s="64" t="s">
        <v>107</v>
      </c>
      <c r="B66" s="81" t="s">
        <v>283</v>
      </c>
      <c r="C66" s="70" t="s">
        <v>284</v>
      </c>
      <c r="D66" s="71">
        <v>45082</v>
      </c>
      <c r="E66" s="72">
        <v>145</v>
      </c>
      <c r="F66" s="81" t="s">
        <v>285</v>
      </c>
      <c r="G66" s="82" t="s">
        <v>24</v>
      </c>
      <c r="H66" s="81" t="s">
        <v>119</v>
      </c>
      <c r="I66" s="84" t="s">
        <v>286</v>
      </c>
    </row>
    <row r="67" customHeight="1" spans="1:9">
      <c r="A67" s="64" t="s">
        <v>20</v>
      </c>
      <c r="B67" s="81" t="s">
        <v>287</v>
      </c>
      <c r="C67" s="70" t="s">
        <v>288</v>
      </c>
      <c r="D67" s="71">
        <v>45083</v>
      </c>
      <c r="E67" s="72">
        <v>34</v>
      </c>
      <c r="F67" s="81" t="s">
        <v>289</v>
      </c>
      <c r="G67" s="76">
        <v>45101</v>
      </c>
      <c r="H67" s="81" t="s">
        <v>151</v>
      </c>
      <c r="I67" s="84" t="s">
        <v>290</v>
      </c>
    </row>
    <row r="68" customFormat="1" hidden="1" customHeight="1" spans="1:9">
      <c r="A68" s="64" t="s">
        <v>8</v>
      </c>
      <c r="B68" s="81" t="s">
        <v>291</v>
      </c>
      <c r="C68" s="74" t="s">
        <v>292</v>
      </c>
      <c r="D68" s="71">
        <v>45083</v>
      </c>
      <c r="E68" s="72">
        <v>89</v>
      </c>
      <c r="F68" s="81" t="s">
        <v>293</v>
      </c>
      <c r="G68" s="76">
        <v>45115</v>
      </c>
      <c r="H68" s="81" t="s">
        <v>294</v>
      </c>
      <c r="I68" s="85" t="s">
        <v>295</v>
      </c>
    </row>
    <row r="69" customHeight="1" spans="1:9">
      <c r="A69" s="64" t="s">
        <v>56</v>
      </c>
      <c r="B69" s="81" t="s">
        <v>57</v>
      </c>
      <c r="C69" s="70" t="s">
        <v>296</v>
      </c>
      <c r="D69" s="71">
        <v>45089</v>
      </c>
      <c r="E69" s="72">
        <v>15</v>
      </c>
      <c r="F69" s="81" t="s">
        <v>297</v>
      </c>
      <c r="G69" s="76">
        <v>45095</v>
      </c>
      <c r="H69" s="81" t="s">
        <v>151</v>
      </c>
      <c r="I69" s="84" t="s">
        <v>298</v>
      </c>
    </row>
    <row r="70" customHeight="1" spans="1:9">
      <c r="A70" s="64" t="s">
        <v>8</v>
      </c>
      <c r="B70" s="81" t="s">
        <v>268</v>
      </c>
      <c r="C70" s="70" t="s">
        <v>299</v>
      </c>
      <c r="D70" s="71">
        <v>45090</v>
      </c>
      <c r="E70" s="72">
        <v>29</v>
      </c>
      <c r="F70" s="81" t="s">
        <v>300</v>
      </c>
      <c r="G70" s="76">
        <v>45108</v>
      </c>
      <c r="H70" s="81" t="s">
        <v>301</v>
      </c>
      <c r="I70" s="84" t="s">
        <v>302</v>
      </c>
    </row>
    <row r="71" customFormat="1" hidden="1" customHeight="1" spans="1:9">
      <c r="A71" s="64" t="s">
        <v>31</v>
      </c>
      <c r="B71" s="81" t="s">
        <v>303</v>
      </c>
      <c r="C71" s="74" t="s">
        <v>304</v>
      </c>
      <c r="D71" s="71">
        <v>45093</v>
      </c>
      <c r="E71" s="72">
        <v>40</v>
      </c>
      <c r="F71" s="81" t="s">
        <v>305</v>
      </c>
      <c r="G71" s="76">
        <v>45108</v>
      </c>
      <c r="H71" s="81" t="s">
        <v>306</v>
      </c>
      <c r="I71" s="85" t="s">
        <v>307</v>
      </c>
    </row>
    <row r="72" customFormat="1" hidden="1" customHeight="1" spans="1:9">
      <c r="A72" s="64" t="s">
        <v>56</v>
      </c>
      <c r="B72" s="81" t="s">
        <v>308</v>
      </c>
      <c r="C72" s="74" t="s">
        <v>309</v>
      </c>
      <c r="D72" s="71">
        <v>45093</v>
      </c>
      <c r="E72" s="72">
        <v>10</v>
      </c>
      <c r="F72" s="81" t="s">
        <v>310</v>
      </c>
      <c r="G72" s="82" t="s">
        <v>24</v>
      </c>
      <c r="H72" s="81" t="s">
        <v>311</v>
      </c>
      <c r="I72" s="85" t="s">
        <v>312</v>
      </c>
    </row>
    <row r="73" customFormat="1" hidden="1" customHeight="1" spans="1:9">
      <c r="A73" s="64" t="s">
        <v>107</v>
      </c>
      <c r="B73" s="81" t="s">
        <v>108</v>
      </c>
      <c r="C73" s="74" t="s">
        <v>313</v>
      </c>
      <c r="D73" s="71">
        <v>45099</v>
      </c>
      <c r="E73" s="72">
        <v>79</v>
      </c>
      <c r="F73" s="81" t="s">
        <v>314</v>
      </c>
      <c r="G73" s="76">
        <v>45115</v>
      </c>
      <c r="H73" s="81" t="s">
        <v>238</v>
      </c>
      <c r="I73" s="85" t="s">
        <v>315</v>
      </c>
    </row>
    <row r="74" customFormat="1" hidden="1" customHeight="1" spans="1:9">
      <c r="A74" s="64" t="s">
        <v>50</v>
      </c>
      <c r="B74" s="81" t="s">
        <v>316</v>
      </c>
      <c r="C74" s="74" t="s">
        <v>317</v>
      </c>
      <c r="D74" s="71">
        <v>45100</v>
      </c>
      <c r="E74" s="72">
        <v>41</v>
      </c>
      <c r="F74" s="81" t="s">
        <v>141</v>
      </c>
      <c r="G74" s="73" t="s">
        <v>24</v>
      </c>
      <c r="H74" s="73" t="s">
        <v>24</v>
      </c>
      <c r="I74" s="85" t="s">
        <v>318</v>
      </c>
    </row>
    <row r="75" customFormat="1" hidden="1" customHeight="1" spans="1:9">
      <c r="A75" s="64" t="s">
        <v>102</v>
      </c>
      <c r="B75" s="81" t="s">
        <v>319</v>
      </c>
      <c r="C75" s="74" t="s">
        <v>320</v>
      </c>
      <c r="D75" s="71">
        <v>45101</v>
      </c>
      <c r="E75" s="72">
        <v>20</v>
      </c>
      <c r="F75" s="81" t="s">
        <v>321</v>
      </c>
      <c r="G75" s="73" t="s">
        <v>322</v>
      </c>
      <c r="H75" s="73" t="s">
        <v>322</v>
      </c>
      <c r="I75" s="85" t="s">
        <v>323</v>
      </c>
    </row>
    <row r="76" customFormat="1" hidden="1" customHeight="1" spans="1:9">
      <c r="A76" s="64" t="s">
        <v>50</v>
      </c>
      <c r="B76" s="81" t="s">
        <v>324</v>
      </c>
      <c r="C76" s="74" t="s">
        <v>325</v>
      </c>
      <c r="D76" s="71">
        <v>45102</v>
      </c>
      <c r="E76" s="72">
        <v>25</v>
      </c>
      <c r="F76" s="81" t="s">
        <v>326</v>
      </c>
      <c r="G76" s="73" t="s">
        <v>24</v>
      </c>
      <c r="H76" s="73" t="s">
        <v>24</v>
      </c>
      <c r="I76" s="85" t="s">
        <v>327</v>
      </c>
    </row>
    <row r="77" customFormat="1" hidden="1" customHeight="1" spans="1:9">
      <c r="A77" s="64" t="s">
        <v>50</v>
      </c>
      <c r="B77" s="81" t="s">
        <v>328</v>
      </c>
      <c r="C77" s="74" t="s">
        <v>329</v>
      </c>
      <c r="D77" s="71">
        <v>45103</v>
      </c>
      <c r="E77" s="72">
        <v>283</v>
      </c>
      <c r="F77" s="81" t="s">
        <v>330</v>
      </c>
      <c r="G77" s="76">
        <v>45115</v>
      </c>
      <c r="H77" s="81" t="s">
        <v>331</v>
      </c>
      <c r="I77" s="85" t="s">
        <v>332</v>
      </c>
    </row>
    <row r="78" customFormat="1" hidden="1" customHeight="1" spans="1:9">
      <c r="A78" s="64" t="s">
        <v>102</v>
      </c>
      <c r="B78" s="81" t="s">
        <v>333</v>
      </c>
      <c r="C78" s="74" t="s">
        <v>334</v>
      </c>
      <c r="D78" s="71">
        <v>45109</v>
      </c>
      <c r="E78" s="72">
        <v>55</v>
      </c>
      <c r="F78" s="81" t="s">
        <v>335</v>
      </c>
      <c r="G78" s="82" t="s">
        <v>24</v>
      </c>
      <c r="H78" s="81" t="s">
        <v>294</v>
      </c>
      <c r="I78" s="85" t="s">
        <v>336</v>
      </c>
    </row>
    <row r="79" customFormat="1" hidden="1" customHeight="1" spans="1:9">
      <c r="A79" s="64" t="s">
        <v>31</v>
      </c>
      <c r="B79" s="81" t="s">
        <v>303</v>
      </c>
      <c r="C79" s="74" t="s">
        <v>337</v>
      </c>
      <c r="D79" s="71">
        <v>45106</v>
      </c>
      <c r="E79" s="72">
        <v>32</v>
      </c>
      <c r="F79" s="81" t="s">
        <v>338</v>
      </c>
      <c r="G79" s="73" t="s">
        <v>24</v>
      </c>
      <c r="H79" s="73" t="s">
        <v>24</v>
      </c>
      <c r="I79" s="85" t="s">
        <v>339</v>
      </c>
    </row>
    <row r="80" customFormat="1" hidden="1" customHeight="1" spans="1:9">
      <c r="A80" s="64" t="s">
        <v>107</v>
      </c>
      <c r="B80" s="81" t="s">
        <v>244</v>
      </c>
      <c r="C80" s="74" t="s">
        <v>340</v>
      </c>
      <c r="D80" s="71">
        <v>45106</v>
      </c>
      <c r="E80" s="72">
        <v>10</v>
      </c>
      <c r="F80" s="81" t="s">
        <v>341</v>
      </c>
      <c r="G80" s="82" t="s">
        <v>24</v>
      </c>
      <c r="H80" s="81" t="s">
        <v>294</v>
      </c>
      <c r="I80" s="85" t="s">
        <v>342</v>
      </c>
    </row>
    <row r="81" customFormat="1" hidden="1" customHeight="1" spans="1:9">
      <c r="A81" s="64" t="s">
        <v>102</v>
      </c>
      <c r="B81" s="81" t="s">
        <v>343</v>
      </c>
      <c r="C81" s="74" t="s">
        <v>344</v>
      </c>
      <c r="D81" s="71">
        <v>45112</v>
      </c>
      <c r="E81" s="72">
        <v>21</v>
      </c>
      <c r="F81" s="81" t="s">
        <v>345</v>
      </c>
      <c r="G81" s="73" t="s">
        <v>24</v>
      </c>
      <c r="H81" s="81" t="s">
        <v>346</v>
      </c>
      <c r="I81" s="85" t="s">
        <v>347</v>
      </c>
    </row>
    <row r="82" customFormat="1" hidden="1" customHeight="1" spans="1:9">
      <c r="A82" s="64" t="s">
        <v>107</v>
      </c>
      <c r="B82" s="81" t="s">
        <v>108</v>
      </c>
      <c r="C82" s="74" t="s">
        <v>348</v>
      </c>
      <c r="D82" s="71">
        <v>45112</v>
      </c>
      <c r="E82" s="72">
        <v>10</v>
      </c>
      <c r="F82" s="83">
        <v>45126</v>
      </c>
      <c r="G82" s="76">
        <v>45129</v>
      </c>
      <c r="H82" s="81" t="s">
        <v>346</v>
      </c>
      <c r="I82" s="85" t="s">
        <v>349</v>
      </c>
    </row>
    <row r="83" customFormat="1" hidden="1" customHeight="1" spans="1:9">
      <c r="A83" s="64" t="s">
        <v>76</v>
      </c>
      <c r="B83" s="81" t="s">
        <v>77</v>
      </c>
      <c r="C83" s="74" t="s">
        <v>350</v>
      </c>
      <c r="D83" s="71">
        <v>45119</v>
      </c>
      <c r="E83" s="72">
        <v>10</v>
      </c>
      <c r="F83" s="81" t="s">
        <v>351</v>
      </c>
      <c r="G83" s="82" t="s">
        <v>24</v>
      </c>
      <c r="H83" s="81" t="s">
        <v>162</v>
      </c>
      <c r="I83" s="85" t="s">
        <v>352</v>
      </c>
    </row>
    <row r="84" customFormat="1" hidden="1" customHeight="1" spans="1:9">
      <c r="A84" s="64" t="s">
        <v>50</v>
      </c>
      <c r="B84" s="81" t="s">
        <v>353</v>
      </c>
      <c r="C84" s="74" t="s">
        <v>354</v>
      </c>
      <c r="D84" s="71">
        <v>45119</v>
      </c>
      <c r="E84" s="72">
        <v>27</v>
      </c>
      <c r="F84" s="81" t="s">
        <v>355</v>
      </c>
      <c r="G84" s="82" t="s">
        <v>24</v>
      </c>
      <c r="H84" s="70"/>
      <c r="I84" s="85" t="s">
        <v>356</v>
      </c>
    </row>
    <row r="85" customFormat="1" hidden="1" customHeight="1" spans="1:9">
      <c r="A85" s="64" t="s">
        <v>50</v>
      </c>
      <c r="B85" s="81" t="s">
        <v>353</v>
      </c>
      <c r="C85" s="74" t="s">
        <v>357</v>
      </c>
      <c r="D85" s="71">
        <v>45119</v>
      </c>
      <c r="E85" s="72">
        <v>20</v>
      </c>
      <c r="F85" s="81" t="s">
        <v>358</v>
      </c>
      <c r="G85" s="82" t="s">
        <v>24</v>
      </c>
      <c r="H85" s="70"/>
      <c r="I85" s="85" t="s">
        <v>359</v>
      </c>
    </row>
    <row r="86" customHeight="1" spans="1:9">
      <c r="A86" s="64" t="s">
        <v>14</v>
      </c>
      <c r="B86" s="81" t="s">
        <v>360</v>
      </c>
      <c r="C86" s="70" t="s">
        <v>361</v>
      </c>
      <c r="D86" s="71">
        <v>45121</v>
      </c>
      <c r="E86" s="72">
        <v>120</v>
      </c>
      <c r="F86" s="81" t="s">
        <v>362</v>
      </c>
      <c r="G86" s="76">
        <v>45133</v>
      </c>
      <c r="H86" s="81" t="s">
        <v>363</v>
      </c>
      <c r="I86" s="84" t="s">
        <v>364</v>
      </c>
    </row>
    <row r="87" customFormat="1" hidden="1" customHeight="1" spans="1:9">
      <c r="A87" s="64" t="s">
        <v>107</v>
      </c>
      <c r="B87" s="81" t="s">
        <v>108</v>
      </c>
      <c r="C87" s="74" t="s">
        <v>365</v>
      </c>
      <c r="D87" s="71">
        <v>45121</v>
      </c>
      <c r="E87" s="72">
        <v>26</v>
      </c>
      <c r="F87" s="81" t="s">
        <v>366</v>
      </c>
      <c r="G87" s="76">
        <v>45137</v>
      </c>
      <c r="H87" s="81" t="s">
        <v>238</v>
      </c>
      <c r="I87" s="85" t="s">
        <v>367</v>
      </c>
    </row>
    <row r="88" customFormat="1" hidden="1" customHeight="1" spans="1:9">
      <c r="A88" s="64" t="s">
        <v>31</v>
      </c>
      <c r="B88" s="81" t="s">
        <v>303</v>
      </c>
      <c r="C88" s="74" t="s">
        <v>368</v>
      </c>
      <c r="D88" s="71">
        <v>45124</v>
      </c>
      <c r="E88" s="72">
        <v>10</v>
      </c>
      <c r="F88" s="81" t="s">
        <v>369</v>
      </c>
      <c r="G88" s="76">
        <v>45129</v>
      </c>
      <c r="H88" s="70"/>
      <c r="I88" s="85" t="s">
        <v>370</v>
      </c>
    </row>
    <row r="89" customFormat="1" hidden="1" customHeight="1" spans="1:9">
      <c r="A89" s="64" t="s">
        <v>50</v>
      </c>
      <c r="B89" s="81" t="s">
        <v>324</v>
      </c>
      <c r="C89" s="74" t="s">
        <v>371</v>
      </c>
      <c r="D89" s="71">
        <v>45124</v>
      </c>
      <c r="E89" s="72">
        <v>11</v>
      </c>
      <c r="F89" s="81" t="s">
        <v>355</v>
      </c>
      <c r="G89" s="82" t="s">
        <v>24</v>
      </c>
      <c r="H89" s="70"/>
      <c r="I89" s="85" t="s">
        <v>372</v>
      </c>
    </row>
    <row r="90" customHeight="1" spans="1:9">
      <c r="A90" s="64" t="s">
        <v>50</v>
      </c>
      <c r="B90" s="81" t="s">
        <v>373</v>
      </c>
      <c r="C90" s="70" t="s">
        <v>374</v>
      </c>
      <c r="D90" s="71">
        <v>45125</v>
      </c>
      <c r="E90" s="72">
        <v>600</v>
      </c>
      <c r="F90" s="81" t="s">
        <v>375</v>
      </c>
      <c r="G90" s="76">
        <v>45137</v>
      </c>
      <c r="H90" s="81" t="s">
        <v>376</v>
      </c>
      <c r="I90" s="84" t="s">
        <v>377</v>
      </c>
    </row>
    <row r="91" customHeight="1" spans="1:9">
      <c r="A91" s="64" t="s">
        <v>121</v>
      </c>
      <c r="B91" s="81" t="s">
        <v>219</v>
      </c>
      <c r="C91" s="70" t="s">
        <v>378</v>
      </c>
      <c r="D91" s="71">
        <v>45125</v>
      </c>
      <c r="E91" s="72">
        <v>80</v>
      </c>
      <c r="F91" s="81" t="s">
        <v>379</v>
      </c>
      <c r="G91" s="76">
        <v>45138</v>
      </c>
      <c r="H91" s="81" t="s">
        <v>222</v>
      </c>
      <c r="I91" s="84" t="s">
        <v>380</v>
      </c>
    </row>
    <row r="92" customFormat="1" hidden="1" customHeight="1" spans="1:9">
      <c r="A92" s="64" t="s">
        <v>45</v>
      </c>
      <c r="B92" s="81" t="s">
        <v>381</v>
      </c>
      <c r="C92" s="74" t="s">
        <v>382</v>
      </c>
      <c r="D92" s="71">
        <v>45126</v>
      </c>
      <c r="E92" s="72">
        <v>76</v>
      </c>
      <c r="F92" s="81" t="s">
        <v>383</v>
      </c>
      <c r="G92" s="76">
        <v>45143</v>
      </c>
      <c r="H92" s="81" t="s">
        <v>384</v>
      </c>
      <c r="I92" s="85" t="s">
        <v>385</v>
      </c>
    </row>
    <row r="93" customHeight="1" spans="1:9">
      <c r="A93" s="64" t="s">
        <v>126</v>
      </c>
      <c r="B93" s="81" t="s">
        <v>386</v>
      </c>
      <c r="C93" s="70" t="s">
        <v>387</v>
      </c>
      <c r="D93" s="71">
        <v>45126</v>
      </c>
      <c r="E93" s="72">
        <v>39</v>
      </c>
      <c r="F93" s="83">
        <v>45129</v>
      </c>
      <c r="G93" s="83">
        <v>45136</v>
      </c>
      <c r="H93" s="81" t="s">
        <v>388</v>
      </c>
      <c r="I93" s="84" t="s">
        <v>389</v>
      </c>
    </row>
    <row r="94" customFormat="1" hidden="1" customHeight="1" spans="1:9">
      <c r="A94" s="64" t="s">
        <v>50</v>
      </c>
      <c r="B94" s="81" t="s">
        <v>390</v>
      </c>
      <c r="C94" s="74" t="s">
        <v>391</v>
      </c>
      <c r="D94" s="71">
        <v>45126</v>
      </c>
      <c r="E94" s="72">
        <v>80</v>
      </c>
      <c r="F94" s="81" t="s">
        <v>392</v>
      </c>
      <c r="G94" s="82" t="s">
        <v>24</v>
      </c>
      <c r="H94" s="70"/>
      <c r="I94" s="85" t="s">
        <v>393</v>
      </c>
    </row>
    <row r="95" customFormat="1" hidden="1" customHeight="1" spans="1:9">
      <c r="A95" s="64" t="s">
        <v>107</v>
      </c>
      <c r="B95" s="81" t="s">
        <v>189</v>
      </c>
      <c r="C95" s="74" t="s">
        <v>394</v>
      </c>
      <c r="D95" s="71">
        <v>45126</v>
      </c>
      <c r="E95" s="72">
        <v>17</v>
      </c>
      <c r="F95" s="81" t="s">
        <v>395</v>
      </c>
      <c r="G95" s="76">
        <v>45150</v>
      </c>
      <c r="H95" s="81" t="s">
        <v>170</v>
      </c>
      <c r="I95" s="85" t="s">
        <v>396</v>
      </c>
    </row>
    <row r="96" customHeight="1" spans="1:9">
      <c r="A96" s="64" t="s">
        <v>121</v>
      </c>
      <c r="B96" s="81" t="s">
        <v>252</v>
      </c>
      <c r="C96" s="70" t="s">
        <v>397</v>
      </c>
      <c r="D96" s="71">
        <v>45126</v>
      </c>
      <c r="E96" s="72">
        <v>50</v>
      </c>
      <c r="F96" s="81" t="s">
        <v>379</v>
      </c>
      <c r="G96" s="76">
        <v>45137</v>
      </c>
      <c r="H96" s="81" t="s">
        <v>255</v>
      </c>
      <c r="I96" s="84" t="s">
        <v>398</v>
      </c>
    </row>
    <row r="97" customFormat="1" hidden="1" customHeight="1" spans="1:9">
      <c r="A97" s="64" t="s">
        <v>56</v>
      </c>
      <c r="B97" s="81" t="s">
        <v>57</v>
      </c>
      <c r="C97" s="74" t="s">
        <v>399</v>
      </c>
      <c r="D97" s="71">
        <v>45127</v>
      </c>
      <c r="E97" s="72">
        <v>10</v>
      </c>
      <c r="F97" s="81" t="s">
        <v>400</v>
      </c>
      <c r="G97" s="76">
        <v>45143</v>
      </c>
      <c r="H97" s="81" t="s">
        <v>294</v>
      </c>
      <c r="I97" s="85" t="s">
        <v>401</v>
      </c>
    </row>
    <row r="98" customHeight="1" spans="1:9">
      <c r="A98" s="64" t="s">
        <v>50</v>
      </c>
      <c r="B98" s="81" t="s">
        <v>324</v>
      </c>
      <c r="C98" s="70" t="s">
        <v>402</v>
      </c>
      <c r="D98" s="71">
        <v>45128</v>
      </c>
      <c r="E98" s="72">
        <v>200</v>
      </c>
      <c r="F98" s="81" t="s">
        <v>403</v>
      </c>
      <c r="G98" s="82" t="s">
        <v>24</v>
      </c>
      <c r="H98" s="81" t="s">
        <v>404</v>
      </c>
      <c r="I98" s="84" t="s">
        <v>405</v>
      </c>
    </row>
    <row r="99" customFormat="1" hidden="1" customHeight="1" spans="1:9">
      <c r="A99" s="64" t="s">
        <v>50</v>
      </c>
      <c r="B99" s="81" t="s">
        <v>353</v>
      </c>
      <c r="C99" s="74" t="s">
        <v>406</v>
      </c>
      <c r="D99" s="71">
        <v>45131</v>
      </c>
      <c r="E99" s="72">
        <v>14</v>
      </c>
      <c r="F99" s="81" t="s">
        <v>407</v>
      </c>
      <c r="G99" s="82" t="s">
        <v>24</v>
      </c>
      <c r="H99" s="70"/>
      <c r="I99" s="85" t="s">
        <v>408</v>
      </c>
    </row>
    <row r="100" customFormat="1" hidden="1" customHeight="1" spans="1:9">
      <c r="A100" s="64" t="s">
        <v>121</v>
      </c>
      <c r="B100" s="81" t="s">
        <v>409</v>
      </c>
      <c r="C100" s="74" t="s">
        <v>410</v>
      </c>
      <c r="D100" s="71">
        <v>45131</v>
      </c>
      <c r="E100" s="72">
        <v>12</v>
      </c>
      <c r="F100" s="83">
        <v>45139</v>
      </c>
      <c r="G100" s="82" t="s">
        <v>24</v>
      </c>
      <c r="H100" s="70"/>
      <c r="I100" s="85" t="s">
        <v>411</v>
      </c>
    </row>
    <row r="101" customFormat="1" hidden="1" customHeight="1" spans="1:9">
      <c r="A101" s="64" t="s">
        <v>107</v>
      </c>
      <c r="B101" s="81" t="s">
        <v>412</v>
      </c>
      <c r="C101" s="74" t="s">
        <v>413</v>
      </c>
      <c r="D101" s="71">
        <v>45132</v>
      </c>
      <c r="E101" s="72">
        <v>48</v>
      </c>
      <c r="F101" s="81" t="s">
        <v>414</v>
      </c>
      <c r="G101" s="82" t="s">
        <v>24</v>
      </c>
      <c r="H101" s="81" t="s">
        <v>294</v>
      </c>
      <c r="I101" s="85" t="s">
        <v>415</v>
      </c>
    </row>
    <row r="102" customFormat="1" hidden="1" customHeight="1" spans="1:9">
      <c r="A102" s="64" t="s">
        <v>107</v>
      </c>
      <c r="B102" s="81" t="s">
        <v>412</v>
      </c>
      <c r="C102" s="74" t="s">
        <v>416</v>
      </c>
      <c r="D102" s="71">
        <v>45132</v>
      </c>
      <c r="E102" s="72">
        <v>198</v>
      </c>
      <c r="F102" s="81" t="s">
        <v>417</v>
      </c>
      <c r="G102" s="76">
        <v>45144</v>
      </c>
      <c r="H102" s="81" t="s">
        <v>238</v>
      </c>
      <c r="I102" s="85" t="s">
        <v>418</v>
      </c>
    </row>
    <row r="103" customHeight="1" spans="1:9">
      <c r="A103" s="64" t="s">
        <v>20</v>
      </c>
      <c r="B103" s="81" t="s">
        <v>62</v>
      </c>
      <c r="C103" s="70" t="s">
        <v>419</v>
      </c>
      <c r="D103" s="71">
        <v>45132</v>
      </c>
      <c r="E103" s="72">
        <v>56</v>
      </c>
      <c r="F103" s="81" t="s">
        <v>420</v>
      </c>
      <c r="G103" s="82" t="s">
        <v>24</v>
      </c>
      <c r="H103" s="81" t="s">
        <v>421</v>
      </c>
      <c r="I103" s="84" t="s">
        <v>422</v>
      </c>
    </row>
    <row r="104" customFormat="1" hidden="1" customHeight="1" spans="1:9">
      <c r="A104" s="64" t="s">
        <v>45</v>
      </c>
      <c r="B104" s="81" t="s">
        <v>423</v>
      </c>
      <c r="C104" s="74" t="s">
        <v>424</v>
      </c>
      <c r="D104" s="71">
        <v>45132</v>
      </c>
      <c r="E104" s="72">
        <v>54</v>
      </c>
      <c r="F104" s="81" t="s">
        <v>425</v>
      </c>
      <c r="G104" s="82" t="s">
        <v>24</v>
      </c>
      <c r="H104" s="81" t="s">
        <v>346</v>
      </c>
      <c r="I104" s="85" t="s">
        <v>426</v>
      </c>
    </row>
    <row r="105" customFormat="1" hidden="1" customHeight="1" spans="1:9">
      <c r="A105" s="64" t="s">
        <v>50</v>
      </c>
      <c r="B105" s="81" t="s">
        <v>427</v>
      </c>
      <c r="C105" s="74" t="s">
        <v>428</v>
      </c>
      <c r="D105" s="71">
        <v>45132</v>
      </c>
      <c r="E105" s="72">
        <v>283</v>
      </c>
      <c r="F105" s="81" t="s">
        <v>429</v>
      </c>
      <c r="G105" s="82" t="s">
        <v>24</v>
      </c>
      <c r="H105" s="81" t="s">
        <v>294</v>
      </c>
      <c r="I105" s="85" t="s">
        <v>430</v>
      </c>
    </row>
    <row r="106" customHeight="1" spans="1:9">
      <c r="A106" s="64" t="s">
        <v>50</v>
      </c>
      <c r="B106" s="81" t="s">
        <v>431</v>
      </c>
      <c r="C106" s="70" t="s">
        <v>432</v>
      </c>
      <c r="D106" s="71">
        <v>45132</v>
      </c>
      <c r="E106" s="72">
        <v>292</v>
      </c>
      <c r="F106" s="81" t="s">
        <v>433</v>
      </c>
      <c r="G106" s="82" t="s">
        <v>24</v>
      </c>
      <c r="H106" s="81" t="s">
        <v>434</v>
      </c>
      <c r="I106" s="84" t="s">
        <v>435</v>
      </c>
    </row>
    <row r="107" customFormat="1" hidden="1" customHeight="1" spans="1:9">
      <c r="A107" s="64" t="s">
        <v>76</v>
      </c>
      <c r="B107" s="81" t="s">
        <v>77</v>
      </c>
      <c r="C107" s="74" t="s">
        <v>436</v>
      </c>
      <c r="D107" s="71">
        <v>45133</v>
      </c>
      <c r="E107" s="72">
        <v>12</v>
      </c>
      <c r="F107" s="81" t="s">
        <v>437</v>
      </c>
      <c r="G107" s="76">
        <v>45142</v>
      </c>
      <c r="H107" s="81" t="s">
        <v>438</v>
      </c>
      <c r="I107" s="85" t="s">
        <v>439</v>
      </c>
    </row>
    <row r="108" customHeight="1" spans="1:9">
      <c r="A108" s="64" t="s">
        <v>8</v>
      </c>
      <c r="B108" s="81" t="s">
        <v>440</v>
      </c>
      <c r="C108" s="70" t="s">
        <v>441</v>
      </c>
      <c r="D108" s="71">
        <v>45133</v>
      </c>
      <c r="E108" s="72">
        <v>50</v>
      </c>
      <c r="F108" s="81" t="s">
        <v>442</v>
      </c>
      <c r="G108" s="76">
        <v>45144</v>
      </c>
      <c r="H108" s="81" t="s">
        <v>443</v>
      </c>
      <c r="I108" s="84" t="s">
        <v>444</v>
      </c>
    </row>
    <row r="109" customHeight="1" spans="1:9">
      <c r="A109" s="64" t="s">
        <v>56</v>
      </c>
      <c r="B109" s="81" t="s">
        <v>81</v>
      </c>
      <c r="C109" s="70" t="s">
        <v>445</v>
      </c>
      <c r="D109" s="71">
        <v>45134</v>
      </c>
      <c r="E109" s="72">
        <v>27</v>
      </c>
      <c r="F109" s="81" t="s">
        <v>437</v>
      </c>
      <c r="G109" s="76">
        <v>45144</v>
      </c>
      <c r="H109" s="81" t="s">
        <v>446</v>
      </c>
      <c r="I109" s="84" t="s">
        <v>447</v>
      </c>
    </row>
    <row r="110" customFormat="1" hidden="1" customHeight="1" spans="1:9">
      <c r="A110" s="64" t="s">
        <v>8</v>
      </c>
      <c r="B110" s="81" t="s">
        <v>448</v>
      </c>
      <c r="C110" s="74" t="s">
        <v>449</v>
      </c>
      <c r="D110" s="71">
        <v>45134</v>
      </c>
      <c r="E110" s="72">
        <v>13</v>
      </c>
      <c r="F110" s="70"/>
      <c r="G110" s="82" t="s">
        <v>24</v>
      </c>
      <c r="H110" s="70"/>
      <c r="I110" s="85" t="s">
        <v>450</v>
      </c>
    </row>
    <row r="111" customHeight="1" spans="1:9">
      <c r="A111" s="64" t="s">
        <v>102</v>
      </c>
      <c r="B111" s="81" t="s">
        <v>451</v>
      </c>
      <c r="C111" s="70" t="s">
        <v>452</v>
      </c>
      <c r="D111" s="71">
        <v>45134</v>
      </c>
      <c r="E111" s="72">
        <v>29</v>
      </c>
      <c r="F111" s="83">
        <v>45138</v>
      </c>
      <c r="G111" s="82" t="s">
        <v>24</v>
      </c>
      <c r="H111" s="81" t="s">
        <v>453</v>
      </c>
      <c r="I111" s="84" t="s">
        <v>454</v>
      </c>
    </row>
    <row r="112" customFormat="1" hidden="1" customHeight="1" spans="1:9">
      <c r="A112" s="64" t="s">
        <v>455</v>
      </c>
      <c r="B112" s="81" t="s">
        <v>456</v>
      </c>
      <c r="C112" s="74" t="s">
        <v>436</v>
      </c>
      <c r="D112" s="71">
        <v>45133</v>
      </c>
      <c r="E112" s="72">
        <v>12</v>
      </c>
      <c r="F112" s="81" t="s">
        <v>457</v>
      </c>
      <c r="G112" s="76">
        <v>45142</v>
      </c>
      <c r="H112" s="81" t="s">
        <v>238</v>
      </c>
      <c r="I112" s="85" t="s">
        <v>439</v>
      </c>
    </row>
    <row r="113" customFormat="1" hidden="1" customHeight="1" spans="1:9">
      <c r="A113" s="64" t="s">
        <v>458</v>
      </c>
      <c r="B113" s="81" t="s">
        <v>440</v>
      </c>
      <c r="C113" s="74" t="s">
        <v>441</v>
      </c>
      <c r="D113" s="71">
        <v>45133</v>
      </c>
      <c r="E113" s="72">
        <v>50</v>
      </c>
      <c r="F113" s="81" t="s">
        <v>442</v>
      </c>
      <c r="G113" s="76">
        <v>45144</v>
      </c>
      <c r="H113" s="70"/>
      <c r="I113" s="85" t="s">
        <v>444</v>
      </c>
    </row>
    <row r="114" customHeight="1" spans="1:9">
      <c r="A114" s="64" t="s">
        <v>459</v>
      </c>
      <c r="B114" s="81" t="s">
        <v>460</v>
      </c>
      <c r="C114" s="70" t="s">
        <v>445</v>
      </c>
      <c r="D114" s="71">
        <v>45134</v>
      </c>
      <c r="E114" s="72">
        <v>27</v>
      </c>
      <c r="F114" s="81" t="s">
        <v>457</v>
      </c>
      <c r="G114" s="76">
        <v>45144</v>
      </c>
      <c r="H114" s="81" t="s">
        <v>461</v>
      </c>
      <c r="I114" s="84" t="s">
        <v>447</v>
      </c>
    </row>
    <row r="115" customHeight="1" spans="1:9">
      <c r="A115" s="64" t="s">
        <v>462</v>
      </c>
      <c r="B115" s="81" t="s">
        <v>451</v>
      </c>
      <c r="C115" s="70" t="s">
        <v>452</v>
      </c>
      <c r="D115" s="71">
        <v>45134</v>
      </c>
      <c r="E115" s="72">
        <v>29</v>
      </c>
      <c r="F115" s="83">
        <v>45138</v>
      </c>
      <c r="G115" s="82" t="s">
        <v>24</v>
      </c>
      <c r="H115" s="81" t="s">
        <v>463</v>
      </c>
      <c r="I115" s="84" t="s">
        <v>454</v>
      </c>
    </row>
    <row r="116" customHeight="1" spans="1:9">
      <c r="A116" s="64" t="s">
        <v>455</v>
      </c>
      <c r="B116" s="81" t="s">
        <v>77</v>
      </c>
      <c r="C116" s="70" t="s">
        <v>464</v>
      </c>
      <c r="D116" s="71">
        <v>45135</v>
      </c>
      <c r="E116" s="72">
        <v>176</v>
      </c>
      <c r="F116" s="81" t="s">
        <v>465</v>
      </c>
      <c r="G116" s="76">
        <v>45151</v>
      </c>
      <c r="H116" s="81" t="s">
        <v>463</v>
      </c>
      <c r="I116" s="84" t="s">
        <v>466</v>
      </c>
    </row>
    <row r="117" customFormat="1" hidden="1" customHeight="1" spans="1:9">
      <c r="A117" s="64" t="s">
        <v>455</v>
      </c>
      <c r="B117" s="81" t="s">
        <v>467</v>
      </c>
      <c r="C117" s="74" t="s">
        <v>468</v>
      </c>
      <c r="D117" s="71">
        <v>45137</v>
      </c>
      <c r="E117" s="72">
        <v>144</v>
      </c>
      <c r="F117" s="81" t="s">
        <v>465</v>
      </c>
      <c r="G117" s="76">
        <v>45151</v>
      </c>
      <c r="H117" s="81" t="s">
        <v>469</v>
      </c>
      <c r="I117" s="85" t="s">
        <v>470</v>
      </c>
    </row>
    <row r="118" customFormat="1" hidden="1" customHeight="1" spans="1:9">
      <c r="A118" s="64" t="s">
        <v>455</v>
      </c>
      <c r="B118" s="81" t="s">
        <v>77</v>
      </c>
      <c r="C118" s="74" t="s">
        <v>471</v>
      </c>
      <c r="D118" s="71">
        <v>45138</v>
      </c>
      <c r="E118" s="72">
        <v>91</v>
      </c>
      <c r="F118" s="81" t="s">
        <v>472</v>
      </c>
      <c r="G118" s="76">
        <v>45150</v>
      </c>
      <c r="H118" s="81" t="s">
        <v>469</v>
      </c>
      <c r="I118" s="85" t="s">
        <v>473</v>
      </c>
    </row>
    <row r="119" customFormat="1" hidden="1" customHeight="1" spans="1:9">
      <c r="A119" s="64" t="s">
        <v>474</v>
      </c>
      <c r="B119" s="81" t="s">
        <v>475</v>
      </c>
      <c r="C119" s="74" t="s">
        <v>476</v>
      </c>
      <c r="D119" s="71">
        <v>45138</v>
      </c>
      <c r="E119" s="72">
        <v>15</v>
      </c>
      <c r="F119" s="81" t="s">
        <v>477</v>
      </c>
      <c r="G119" s="82" t="s">
        <v>24</v>
      </c>
      <c r="H119" s="81" t="s">
        <v>478</v>
      </c>
      <c r="I119" s="85" t="s">
        <v>479</v>
      </c>
    </row>
    <row r="120" customHeight="1" spans="1:9">
      <c r="A120" s="64" t="s">
        <v>480</v>
      </c>
      <c r="B120" s="81" t="s">
        <v>481</v>
      </c>
      <c r="C120" s="70" t="s">
        <v>482</v>
      </c>
      <c r="D120" s="71">
        <v>45139</v>
      </c>
      <c r="E120" s="72">
        <v>35</v>
      </c>
      <c r="F120" s="83">
        <v>45142</v>
      </c>
      <c r="G120" s="83">
        <v>45143</v>
      </c>
      <c r="H120" s="81" t="s">
        <v>483</v>
      </c>
      <c r="I120" s="84" t="s">
        <v>484</v>
      </c>
    </row>
    <row r="121" customHeight="1" spans="1:9">
      <c r="A121" s="64" t="s">
        <v>474</v>
      </c>
      <c r="B121" s="81" t="s">
        <v>485</v>
      </c>
      <c r="C121" s="70" t="s">
        <v>486</v>
      </c>
      <c r="D121" s="71">
        <v>45140</v>
      </c>
      <c r="E121" s="72">
        <v>40</v>
      </c>
      <c r="F121" s="76">
        <v>45142</v>
      </c>
      <c r="G121" s="82" t="s">
        <v>24</v>
      </c>
      <c r="H121" s="81" t="s">
        <v>487</v>
      </c>
      <c r="I121" s="84" t="s">
        <v>488</v>
      </c>
    </row>
    <row r="122" customHeight="1" spans="1:9">
      <c r="A122" s="64" t="s">
        <v>480</v>
      </c>
      <c r="B122" s="81" t="s">
        <v>268</v>
      </c>
      <c r="C122" s="70" t="s">
        <v>489</v>
      </c>
      <c r="D122" s="71">
        <v>45140</v>
      </c>
      <c r="E122" s="72">
        <v>48</v>
      </c>
      <c r="F122" s="81" t="s">
        <v>490</v>
      </c>
      <c r="G122" s="76">
        <v>45156</v>
      </c>
      <c r="H122" s="81" t="s">
        <v>363</v>
      </c>
      <c r="I122" s="84" t="s">
        <v>491</v>
      </c>
    </row>
    <row r="123" customHeight="1" spans="1:9">
      <c r="A123" s="64" t="s">
        <v>492</v>
      </c>
      <c r="B123" s="81" t="s">
        <v>493</v>
      </c>
      <c r="C123" s="70" t="s">
        <v>494</v>
      </c>
      <c r="D123" s="71">
        <v>45141</v>
      </c>
      <c r="E123" s="72">
        <v>248</v>
      </c>
      <c r="F123" s="81" t="s">
        <v>495</v>
      </c>
      <c r="G123" s="76">
        <v>45150</v>
      </c>
      <c r="H123" s="81" t="s">
        <v>496</v>
      </c>
      <c r="I123" s="84" t="s">
        <v>497</v>
      </c>
    </row>
    <row r="124" customFormat="1" hidden="1" customHeight="1" spans="1:9">
      <c r="A124" s="64" t="s">
        <v>455</v>
      </c>
      <c r="B124" s="81" t="s">
        <v>90</v>
      </c>
      <c r="C124" s="74" t="s">
        <v>498</v>
      </c>
      <c r="D124" s="71">
        <v>45141</v>
      </c>
      <c r="E124" s="72">
        <v>60</v>
      </c>
      <c r="F124" s="81" t="s">
        <v>499</v>
      </c>
      <c r="G124" s="82" t="s">
        <v>24</v>
      </c>
      <c r="H124" s="81" t="s">
        <v>238</v>
      </c>
      <c r="I124" s="85" t="s">
        <v>500</v>
      </c>
    </row>
    <row r="125" customHeight="1" spans="1:9">
      <c r="A125" s="64" t="s">
        <v>501</v>
      </c>
      <c r="B125" s="81" t="s">
        <v>231</v>
      </c>
      <c r="C125" s="70" t="s">
        <v>502</v>
      </c>
      <c r="D125" s="71">
        <v>45141</v>
      </c>
      <c r="E125" s="72">
        <v>35</v>
      </c>
      <c r="F125" s="81" t="s">
        <v>503</v>
      </c>
      <c r="G125" s="76">
        <v>45151</v>
      </c>
      <c r="H125" s="81" t="s">
        <v>504</v>
      </c>
      <c r="I125" s="84" t="s">
        <v>505</v>
      </c>
    </row>
    <row r="126" customFormat="1" hidden="1" customHeight="1" spans="1:9">
      <c r="A126" s="64" t="s">
        <v>492</v>
      </c>
      <c r="B126" s="81" t="s">
        <v>328</v>
      </c>
      <c r="C126" s="74" t="s">
        <v>506</v>
      </c>
      <c r="D126" s="71">
        <v>45142</v>
      </c>
      <c r="E126" s="72">
        <v>248</v>
      </c>
      <c r="F126" s="81" t="s">
        <v>507</v>
      </c>
      <c r="G126" s="76">
        <v>45150</v>
      </c>
      <c r="H126" s="81" t="s">
        <v>508</v>
      </c>
      <c r="I126" s="85" t="s">
        <v>509</v>
      </c>
    </row>
    <row r="127" customHeight="1" spans="1:9">
      <c r="A127" s="64" t="s">
        <v>510</v>
      </c>
      <c r="B127" s="81" t="s">
        <v>244</v>
      </c>
      <c r="C127" s="70" t="s">
        <v>511</v>
      </c>
      <c r="D127" s="71">
        <v>45144</v>
      </c>
      <c r="E127" s="72">
        <v>150</v>
      </c>
      <c r="F127" s="81" t="s">
        <v>512</v>
      </c>
      <c r="G127" s="76">
        <v>45150</v>
      </c>
      <c r="H127" s="81" t="s">
        <v>513</v>
      </c>
      <c r="I127" s="84" t="s">
        <v>514</v>
      </c>
    </row>
    <row r="128" customFormat="1" hidden="1" customHeight="1" spans="1:9">
      <c r="A128" s="64" t="s">
        <v>474</v>
      </c>
      <c r="B128" s="81" t="s">
        <v>515</v>
      </c>
      <c r="C128" s="74" t="s">
        <v>516</v>
      </c>
      <c r="D128" s="71">
        <v>45145</v>
      </c>
      <c r="E128" s="72">
        <v>79</v>
      </c>
      <c r="F128" s="83">
        <v>45146</v>
      </c>
      <c r="G128" s="76">
        <v>45150</v>
      </c>
      <c r="H128" s="81" t="s">
        <v>238</v>
      </c>
      <c r="I128" s="85" t="s">
        <v>517</v>
      </c>
    </row>
    <row r="129" customFormat="1" hidden="1" customHeight="1" spans="1:9">
      <c r="A129" s="64" t="s">
        <v>518</v>
      </c>
      <c r="B129" s="81" t="s">
        <v>519</v>
      </c>
      <c r="C129" s="74" t="s">
        <v>520</v>
      </c>
      <c r="D129" s="71">
        <v>45145</v>
      </c>
      <c r="E129" s="72">
        <v>23</v>
      </c>
      <c r="F129" s="81" t="s">
        <v>521</v>
      </c>
      <c r="G129" s="76">
        <v>45192</v>
      </c>
      <c r="H129" s="81" t="s">
        <v>294</v>
      </c>
      <c r="I129" s="85" t="s">
        <v>522</v>
      </c>
    </row>
    <row r="130" customHeight="1" spans="1:9">
      <c r="A130" s="64" t="s">
        <v>474</v>
      </c>
      <c r="B130" s="81" t="s">
        <v>36</v>
      </c>
      <c r="C130" s="70" t="s">
        <v>523</v>
      </c>
      <c r="D130" s="71">
        <v>45145</v>
      </c>
      <c r="E130" s="72">
        <v>41</v>
      </c>
      <c r="F130" s="83">
        <v>45146</v>
      </c>
      <c r="G130" s="76">
        <v>45149</v>
      </c>
      <c r="H130" s="81" t="s">
        <v>524</v>
      </c>
      <c r="I130" s="84" t="s">
        <v>525</v>
      </c>
    </row>
    <row r="131" customHeight="1" spans="1:9">
      <c r="A131" s="64" t="s">
        <v>526</v>
      </c>
      <c r="B131" s="81" t="s">
        <v>360</v>
      </c>
      <c r="C131" s="70" t="s">
        <v>527</v>
      </c>
      <c r="D131" s="71">
        <v>45145</v>
      </c>
      <c r="E131" s="72">
        <v>10</v>
      </c>
      <c r="F131" s="83">
        <v>45148</v>
      </c>
      <c r="G131" s="76">
        <v>45153</v>
      </c>
      <c r="H131" s="81" t="s">
        <v>528</v>
      </c>
      <c r="I131" s="84" t="s">
        <v>529</v>
      </c>
    </row>
    <row r="132" customHeight="1" spans="1:9">
      <c r="A132" s="64" t="s">
        <v>530</v>
      </c>
      <c r="B132" s="81" t="s">
        <v>531</v>
      </c>
      <c r="C132" s="70" t="s">
        <v>532</v>
      </c>
      <c r="D132" s="71">
        <v>45148</v>
      </c>
      <c r="E132" s="72">
        <v>121</v>
      </c>
      <c r="F132" s="81" t="s">
        <v>533</v>
      </c>
      <c r="G132" s="76">
        <v>45157</v>
      </c>
      <c r="H132" s="81" t="s">
        <v>84</v>
      </c>
      <c r="I132" s="84" t="s">
        <v>534</v>
      </c>
    </row>
    <row r="133" customFormat="1" hidden="1" customHeight="1" spans="1:9">
      <c r="A133" s="64" t="s">
        <v>492</v>
      </c>
      <c r="B133" s="81" t="s">
        <v>316</v>
      </c>
      <c r="C133" s="74" t="s">
        <v>535</v>
      </c>
      <c r="D133" s="71">
        <v>45148</v>
      </c>
      <c r="E133" s="72">
        <v>40</v>
      </c>
      <c r="F133" s="81" t="s">
        <v>536</v>
      </c>
      <c r="G133" s="76">
        <v>45158</v>
      </c>
      <c r="H133" s="81" t="s">
        <v>294</v>
      </c>
      <c r="I133" s="85" t="s">
        <v>537</v>
      </c>
    </row>
    <row r="134" customFormat="1" hidden="1" customHeight="1" spans="1:9">
      <c r="A134" s="64" t="s">
        <v>459</v>
      </c>
      <c r="B134" s="81" t="s">
        <v>538</v>
      </c>
      <c r="C134" s="74" t="s">
        <v>539</v>
      </c>
      <c r="D134" s="71">
        <v>45151</v>
      </c>
      <c r="E134" s="72">
        <v>15</v>
      </c>
      <c r="F134" s="81" t="s">
        <v>540</v>
      </c>
      <c r="G134" s="82" t="s">
        <v>24</v>
      </c>
      <c r="H134" s="81" t="s">
        <v>29</v>
      </c>
      <c r="I134" s="85" t="s">
        <v>541</v>
      </c>
    </row>
    <row r="135" customFormat="1" hidden="1" customHeight="1" spans="1:9">
      <c r="A135" s="64" t="s">
        <v>474</v>
      </c>
      <c r="B135" s="81" t="s">
        <v>485</v>
      </c>
      <c r="C135" s="74" t="s">
        <v>542</v>
      </c>
      <c r="D135" s="71">
        <v>45152</v>
      </c>
      <c r="E135" s="72">
        <v>27</v>
      </c>
      <c r="F135" s="83">
        <v>45153</v>
      </c>
      <c r="G135" s="82" t="s">
        <v>24</v>
      </c>
      <c r="H135" s="70"/>
      <c r="I135" s="85" t="s">
        <v>543</v>
      </c>
    </row>
    <row r="136" customHeight="1" spans="1:9">
      <c r="A136" s="64" t="s">
        <v>458</v>
      </c>
      <c r="B136" s="81" t="s">
        <v>9</v>
      </c>
      <c r="C136" s="70" t="s">
        <v>544</v>
      </c>
      <c r="D136" s="71">
        <v>45152</v>
      </c>
      <c r="E136" s="72">
        <v>36</v>
      </c>
      <c r="F136" s="81" t="s">
        <v>545</v>
      </c>
      <c r="G136" s="76">
        <v>45160</v>
      </c>
      <c r="H136" s="81" t="s">
        <v>528</v>
      </c>
      <c r="I136" s="84" t="s">
        <v>546</v>
      </c>
    </row>
    <row r="137" customHeight="1" spans="1:9">
      <c r="A137" s="64" t="s">
        <v>474</v>
      </c>
      <c r="B137" s="81" t="s">
        <v>519</v>
      </c>
      <c r="C137" s="70" t="s">
        <v>547</v>
      </c>
      <c r="D137" s="71">
        <v>45152</v>
      </c>
      <c r="E137" s="72">
        <v>232</v>
      </c>
      <c r="F137" s="81" t="s">
        <v>548</v>
      </c>
      <c r="G137" s="76">
        <v>45155</v>
      </c>
      <c r="H137" s="81" t="s">
        <v>549</v>
      </c>
      <c r="I137" s="84" t="s">
        <v>550</v>
      </c>
    </row>
    <row r="138" customFormat="1" hidden="1" customHeight="1" spans="1:9">
      <c r="A138" s="64" t="s">
        <v>455</v>
      </c>
      <c r="B138" s="81" t="s">
        <v>467</v>
      </c>
      <c r="C138" s="74" t="s">
        <v>551</v>
      </c>
      <c r="D138" s="71">
        <v>45152</v>
      </c>
      <c r="E138" s="72">
        <v>130</v>
      </c>
      <c r="F138" s="81" t="s">
        <v>552</v>
      </c>
      <c r="G138" s="76">
        <v>45156</v>
      </c>
      <c r="H138" s="81" t="s">
        <v>29</v>
      </c>
      <c r="I138" s="85" t="s">
        <v>553</v>
      </c>
    </row>
    <row r="139" customHeight="1" spans="1:9">
      <c r="A139" s="64" t="s">
        <v>459</v>
      </c>
      <c r="B139" s="81" t="s">
        <v>116</v>
      </c>
      <c r="C139" s="70" t="s">
        <v>554</v>
      </c>
      <c r="D139" s="71">
        <v>45153</v>
      </c>
      <c r="E139" s="72">
        <v>180</v>
      </c>
      <c r="F139" s="81" t="s">
        <v>555</v>
      </c>
      <c r="G139" s="82" t="s">
        <v>24</v>
      </c>
      <c r="H139" s="81" t="s">
        <v>363</v>
      </c>
      <c r="I139" s="84" t="s">
        <v>556</v>
      </c>
    </row>
    <row r="140" customFormat="1" hidden="1" customHeight="1" spans="1:9">
      <c r="A140" s="64" t="s">
        <v>459</v>
      </c>
      <c r="B140" s="81" t="s">
        <v>116</v>
      </c>
      <c r="C140" s="74" t="s">
        <v>557</v>
      </c>
      <c r="D140" s="71">
        <v>45154</v>
      </c>
      <c r="E140" s="72">
        <v>28</v>
      </c>
      <c r="F140" s="81" t="s">
        <v>558</v>
      </c>
      <c r="G140" s="76">
        <v>45178</v>
      </c>
      <c r="H140" s="81" t="s">
        <v>294</v>
      </c>
      <c r="I140" s="85" t="s">
        <v>559</v>
      </c>
    </row>
    <row r="141" customHeight="1" spans="1:9">
      <c r="A141" s="64" t="s">
        <v>455</v>
      </c>
      <c r="B141" s="81" t="s">
        <v>148</v>
      </c>
      <c r="C141" s="70" t="s">
        <v>560</v>
      </c>
      <c r="D141" s="71">
        <v>45156</v>
      </c>
      <c r="E141" s="72">
        <v>50</v>
      </c>
      <c r="F141" s="81" t="s">
        <v>561</v>
      </c>
      <c r="G141" s="82" t="s">
        <v>24</v>
      </c>
      <c r="H141" s="81" t="s">
        <v>151</v>
      </c>
      <c r="I141" s="84" t="s">
        <v>562</v>
      </c>
    </row>
    <row r="142" customFormat="1" hidden="1" customHeight="1" spans="1:9">
      <c r="A142" s="64" t="s">
        <v>480</v>
      </c>
      <c r="B142" s="81" t="s">
        <v>386</v>
      </c>
      <c r="C142" s="74" t="s">
        <v>563</v>
      </c>
      <c r="D142" s="71">
        <v>45156</v>
      </c>
      <c r="E142" s="36">
        <v>464</v>
      </c>
      <c r="F142" s="81" t="s">
        <v>564</v>
      </c>
      <c r="G142" s="82" t="s">
        <v>24</v>
      </c>
      <c r="H142" s="70"/>
      <c r="I142" s="85" t="s">
        <v>565</v>
      </c>
    </row>
    <row r="143" customHeight="1" spans="1:9">
      <c r="A143" s="64" t="s">
        <v>459</v>
      </c>
      <c r="B143" s="81" t="s">
        <v>81</v>
      </c>
      <c r="C143" s="70" t="s">
        <v>566</v>
      </c>
      <c r="D143" s="71">
        <v>45156</v>
      </c>
      <c r="E143" s="72">
        <v>40</v>
      </c>
      <c r="F143" s="81" t="s">
        <v>555</v>
      </c>
      <c r="G143" s="82" t="s">
        <v>24</v>
      </c>
      <c r="H143" s="81" t="s">
        <v>363</v>
      </c>
      <c r="I143" s="84" t="s">
        <v>567</v>
      </c>
    </row>
    <row r="144" customHeight="1" spans="1:9">
      <c r="A144" s="64" t="s">
        <v>568</v>
      </c>
      <c r="B144" s="81" t="s">
        <v>569</v>
      </c>
      <c r="C144" s="70" t="s">
        <v>570</v>
      </c>
      <c r="D144" s="71">
        <v>45159</v>
      </c>
      <c r="E144" s="72">
        <v>78</v>
      </c>
      <c r="F144" s="83">
        <v>45160</v>
      </c>
      <c r="G144" s="82" t="s">
        <v>24</v>
      </c>
      <c r="H144" s="81" t="s">
        <v>528</v>
      </c>
      <c r="I144" s="84" t="s">
        <v>571</v>
      </c>
    </row>
    <row r="145" customHeight="1" spans="1:9">
      <c r="A145" s="64" t="s">
        <v>530</v>
      </c>
      <c r="B145" s="81" t="s">
        <v>572</v>
      </c>
      <c r="C145" s="70" t="s">
        <v>573</v>
      </c>
      <c r="D145" s="71">
        <v>45160</v>
      </c>
      <c r="E145" s="72">
        <v>7</v>
      </c>
      <c r="F145" s="81" t="s">
        <v>574</v>
      </c>
      <c r="G145" s="76">
        <v>45165</v>
      </c>
      <c r="H145" s="81" t="s">
        <v>363</v>
      </c>
      <c r="I145" s="84" t="s">
        <v>575</v>
      </c>
    </row>
    <row r="146" customFormat="1" hidden="1" customHeight="1" spans="1:9">
      <c r="A146" s="64" t="s">
        <v>462</v>
      </c>
      <c r="B146" s="81" t="s">
        <v>576</v>
      </c>
      <c r="C146" s="74" t="s">
        <v>577</v>
      </c>
      <c r="D146" s="71">
        <v>45149</v>
      </c>
      <c r="E146" s="72">
        <v>146</v>
      </c>
      <c r="F146" s="81" t="s">
        <v>578</v>
      </c>
      <c r="G146" s="73" t="s">
        <v>579</v>
      </c>
      <c r="H146" s="73" t="s">
        <v>579</v>
      </c>
      <c r="I146" s="85" t="s">
        <v>580</v>
      </c>
    </row>
    <row r="147" customHeight="1" spans="1:9">
      <c r="A147" s="64" t="s">
        <v>459</v>
      </c>
      <c r="B147" s="81" t="s">
        <v>538</v>
      </c>
      <c r="C147" s="70" t="s">
        <v>539</v>
      </c>
      <c r="D147" s="71">
        <v>45151</v>
      </c>
      <c r="E147" s="72">
        <v>15</v>
      </c>
      <c r="F147" s="81" t="s">
        <v>540</v>
      </c>
      <c r="G147" s="82" t="s">
        <v>24</v>
      </c>
      <c r="H147" s="81" t="s">
        <v>39</v>
      </c>
      <c r="I147" s="84" t="s">
        <v>541</v>
      </c>
    </row>
    <row r="148" customHeight="1" spans="1:9">
      <c r="A148" s="64" t="s">
        <v>474</v>
      </c>
      <c r="B148" s="81" t="s">
        <v>485</v>
      </c>
      <c r="C148" s="70" t="s">
        <v>542</v>
      </c>
      <c r="D148" s="71">
        <v>45152</v>
      </c>
      <c r="E148" s="72">
        <v>27</v>
      </c>
      <c r="F148" s="83">
        <v>45153</v>
      </c>
      <c r="G148" s="82" t="s">
        <v>24</v>
      </c>
      <c r="H148" s="81" t="s">
        <v>581</v>
      </c>
      <c r="I148" s="84" t="s">
        <v>543</v>
      </c>
    </row>
    <row r="149" customHeight="1" spans="1:9">
      <c r="A149" s="64" t="s">
        <v>458</v>
      </c>
      <c r="B149" s="81" t="s">
        <v>9</v>
      </c>
      <c r="C149" s="70" t="s">
        <v>544</v>
      </c>
      <c r="D149" s="71">
        <v>45152</v>
      </c>
      <c r="E149" s="72">
        <v>36</v>
      </c>
      <c r="F149" s="86" t="s">
        <v>582</v>
      </c>
      <c r="G149" s="83">
        <v>45160</v>
      </c>
      <c r="H149" s="81" t="s">
        <v>583</v>
      </c>
      <c r="I149" s="84" t="s">
        <v>546</v>
      </c>
    </row>
    <row r="150" customHeight="1" spans="1:9">
      <c r="A150" s="64" t="s">
        <v>474</v>
      </c>
      <c r="B150" s="81" t="s">
        <v>303</v>
      </c>
      <c r="C150" s="70" t="s">
        <v>547</v>
      </c>
      <c r="D150" s="71">
        <v>45152</v>
      </c>
      <c r="E150" s="72">
        <v>232</v>
      </c>
      <c r="F150" s="81" t="s">
        <v>584</v>
      </c>
      <c r="G150" s="76">
        <v>45155</v>
      </c>
      <c r="H150" s="81" t="s">
        <v>549</v>
      </c>
      <c r="I150" s="84" t="s">
        <v>550</v>
      </c>
    </row>
    <row r="151" customFormat="1" hidden="1" customHeight="1" spans="1:9">
      <c r="A151" s="64" t="s">
        <v>455</v>
      </c>
      <c r="B151" s="81" t="s">
        <v>467</v>
      </c>
      <c r="C151" s="74" t="s">
        <v>551</v>
      </c>
      <c r="D151" s="71">
        <v>45152</v>
      </c>
      <c r="E151" s="72">
        <v>130</v>
      </c>
      <c r="F151" s="81" t="s">
        <v>552</v>
      </c>
      <c r="G151" s="76">
        <v>45157</v>
      </c>
      <c r="H151" s="81" t="s">
        <v>29</v>
      </c>
      <c r="I151" s="85" t="s">
        <v>553</v>
      </c>
    </row>
    <row r="152" customHeight="1" spans="1:9">
      <c r="A152" s="64" t="s">
        <v>459</v>
      </c>
      <c r="B152" s="81" t="s">
        <v>116</v>
      </c>
      <c r="C152" s="70" t="s">
        <v>554</v>
      </c>
      <c r="D152" s="71">
        <v>45153</v>
      </c>
      <c r="E152" s="72">
        <v>180</v>
      </c>
      <c r="F152" s="81" t="s">
        <v>555</v>
      </c>
      <c r="G152" s="82" t="s">
        <v>24</v>
      </c>
      <c r="H152" s="81" t="s">
        <v>585</v>
      </c>
      <c r="I152" s="84" t="s">
        <v>556</v>
      </c>
    </row>
    <row r="153" customFormat="1" hidden="1" customHeight="1" spans="1:9">
      <c r="A153" s="64" t="s">
        <v>462</v>
      </c>
      <c r="B153" s="81" t="s">
        <v>184</v>
      </c>
      <c r="C153" s="74" t="s">
        <v>586</v>
      </c>
      <c r="D153" s="71">
        <v>45153</v>
      </c>
      <c r="E153" s="72">
        <v>50</v>
      </c>
      <c r="F153" s="81" t="s">
        <v>587</v>
      </c>
      <c r="G153" s="82" t="s">
        <v>24</v>
      </c>
      <c r="H153" s="70"/>
      <c r="I153" s="85" t="s">
        <v>588</v>
      </c>
    </row>
    <row r="154" customFormat="1" hidden="1" customHeight="1" spans="1:9">
      <c r="A154" s="64" t="s">
        <v>459</v>
      </c>
      <c r="B154" s="81" t="s">
        <v>116</v>
      </c>
      <c r="C154" s="74" t="s">
        <v>557</v>
      </c>
      <c r="D154" s="71">
        <v>45154</v>
      </c>
      <c r="E154" s="72">
        <v>28</v>
      </c>
      <c r="F154" s="81" t="s">
        <v>558</v>
      </c>
      <c r="G154" s="76">
        <v>45178</v>
      </c>
      <c r="H154" s="81" t="s">
        <v>60</v>
      </c>
      <c r="I154" s="85" t="s">
        <v>559</v>
      </c>
    </row>
    <row r="155" customHeight="1" spans="1:9">
      <c r="A155" s="64" t="s">
        <v>455</v>
      </c>
      <c r="B155" s="81" t="s">
        <v>148</v>
      </c>
      <c r="C155" s="70" t="s">
        <v>560</v>
      </c>
      <c r="D155" s="71">
        <v>45156</v>
      </c>
      <c r="E155" s="72">
        <v>50</v>
      </c>
      <c r="F155" s="81" t="s">
        <v>561</v>
      </c>
      <c r="G155" s="82" t="s">
        <v>24</v>
      </c>
      <c r="H155" s="81" t="s">
        <v>151</v>
      </c>
      <c r="I155" s="84" t="s">
        <v>562</v>
      </c>
    </row>
    <row r="156" customHeight="1" spans="1:9">
      <c r="A156" s="64" t="s">
        <v>459</v>
      </c>
      <c r="B156" s="81" t="s">
        <v>81</v>
      </c>
      <c r="C156" s="70" t="s">
        <v>566</v>
      </c>
      <c r="D156" s="71">
        <v>45156</v>
      </c>
      <c r="E156" s="72">
        <v>40</v>
      </c>
      <c r="F156" s="81" t="s">
        <v>555</v>
      </c>
      <c r="G156" s="82" t="s">
        <v>24</v>
      </c>
      <c r="H156" s="81" t="s">
        <v>589</v>
      </c>
      <c r="I156" s="84" t="s">
        <v>567</v>
      </c>
    </row>
    <row r="157" customFormat="1" hidden="1" customHeight="1" spans="1:9">
      <c r="A157" s="64" t="s">
        <v>568</v>
      </c>
      <c r="B157" s="81" t="s">
        <v>569</v>
      </c>
      <c r="C157" s="74" t="s">
        <v>590</v>
      </c>
      <c r="D157" s="71">
        <v>45159</v>
      </c>
      <c r="E157" s="72">
        <v>78</v>
      </c>
      <c r="F157" s="83">
        <v>45160</v>
      </c>
      <c r="G157" s="82" t="s">
        <v>24</v>
      </c>
      <c r="H157" s="70"/>
      <c r="I157" s="85" t="s">
        <v>571</v>
      </c>
    </row>
    <row r="158" customHeight="1" spans="1:9">
      <c r="A158" s="64" t="s">
        <v>530</v>
      </c>
      <c r="B158" s="81" t="s">
        <v>572</v>
      </c>
      <c r="C158" s="70" t="s">
        <v>573</v>
      </c>
      <c r="D158" s="71">
        <v>45160</v>
      </c>
      <c r="E158" s="72">
        <v>7</v>
      </c>
      <c r="F158" s="81" t="s">
        <v>574</v>
      </c>
      <c r="G158" s="76">
        <v>45165</v>
      </c>
      <c r="H158" s="81" t="s">
        <v>591</v>
      </c>
      <c r="I158" s="84" t="s">
        <v>575</v>
      </c>
    </row>
    <row r="159" customFormat="1" hidden="1" customHeight="1" spans="1:9">
      <c r="A159" s="64" t="s">
        <v>474</v>
      </c>
      <c r="B159" s="81" t="s">
        <v>515</v>
      </c>
      <c r="C159" s="74" t="s">
        <v>592</v>
      </c>
      <c r="D159" s="71">
        <v>45169</v>
      </c>
      <c r="E159" s="72">
        <v>16</v>
      </c>
      <c r="F159" s="81" t="s">
        <v>593</v>
      </c>
      <c r="G159" s="82" t="s">
        <v>24</v>
      </c>
      <c r="H159" s="70"/>
      <c r="I159" s="85" t="s">
        <v>594</v>
      </c>
    </row>
    <row r="160" customHeight="1" spans="1:9">
      <c r="A160" s="64" t="s">
        <v>462</v>
      </c>
      <c r="B160" s="81" t="s">
        <v>257</v>
      </c>
      <c r="C160" s="70" t="s">
        <v>595</v>
      </c>
      <c r="D160" s="71">
        <v>45169</v>
      </c>
      <c r="E160" s="72">
        <v>13</v>
      </c>
      <c r="F160" s="81" t="s">
        <v>596</v>
      </c>
      <c r="G160" s="76">
        <v>45192</v>
      </c>
      <c r="H160" s="81" t="s">
        <v>260</v>
      </c>
      <c r="I160" s="84" t="s">
        <v>597</v>
      </c>
    </row>
    <row r="161" customHeight="1" spans="1:9">
      <c r="A161" s="64" t="s">
        <v>501</v>
      </c>
      <c r="B161" s="81" t="s">
        <v>73</v>
      </c>
      <c r="C161" s="70" t="s">
        <v>598</v>
      </c>
      <c r="D161" s="71">
        <v>45173</v>
      </c>
      <c r="E161" s="72">
        <v>30</v>
      </c>
      <c r="F161" s="81" t="s">
        <v>599</v>
      </c>
      <c r="G161" s="82" t="s">
        <v>24</v>
      </c>
      <c r="H161" s="81" t="s">
        <v>600</v>
      </c>
      <c r="I161" s="84" t="s">
        <v>601</v>
      </c>
    </row>
    <row r="162" customHeight="1" spans="1:9">
      <c r="A162" s="64" t="s">
        <v>518</v>
      </c>
      <c r="B162" s="81" t="s">
        <v>98</v>
      </c>
      <c r="C162" s="70" t="s">
        <v>602</v>
      </c>
      <c r="D162" s="71">
        <v>45179</v>
      </c>
      <c r="E162" s="72">
        <v>12</v>
      </c>
      <c r="F162" s="81" t="s">
        <v>603</v>
      </c>
      <c r="G162" s="82" t="s">
        <v>24</v>
      </c>
      <c r="H162" s="81" t="s">
        <v>25</v>
      </c>
      <c r="I162" s="84" t="s">
        <v>604</v>
      </c>
    </row>
    <row r="163" customHeight="1" spans="1:9">
      <c r="A163" s="64" t="s">
        <v>492</v>
      </c>
      <c r="B163" s="81" t="s">
        <v>427</v>
      </c>
      <c r="C163" s="70" t="s">
        <v>605</v>
      </c>
      <c r="D163" s="71">
        <v>45191</v>
      </c>
      <c r="E163" s="72">
        <v>7</v>
      </c>
      <c r="F163" s="81" t="s">
        <v>606</v>
      </c>
      <c r="G163" s="83">
        <v>45213</v>
      </c>
      <c r="H163" s="86" t="s">
        <v>607</v>
      </c>
      <c r="I163" s="84" t="s">
        <v>608</v>
      </c>
    </row>
    <row r="164" customHeight="1" spans="1:9">
      <c r="A164" s="64" t="s">
        <v>492</v>
      </c>
      <c r="B164" s="81" t="s">
        <v>427</v>
      </c>
      <c r="C164" s="70" t="s">
        <v>609</v>
      </c>
      <c r="D164" s="71">
        <v>45193</v>
      </c>
      <c r="E164" s="72">
        <v>123</v>
      </c>
      <c r="F164" s="81" t="s">
        <v>610</v>
      </c>
      <c r="G164" s="76">
        <v>45229</v>
      </c>
      <c r="H164" s="81" t="s">
        <v>611</v>
      </c>
      <c r="I164" s="84" t="s">
        <v>612</v>
      </c>
    </row>
    <row r="165" customFormat="1" hidden="1" customHeight="1" spans="1:9">
      <c r="A165" s="64" t="s">
        <v>480</v>
      </c>
      <c r="B165" s="81" t="s">
        <v>613</v>
      </c>
      <c r="C165" s="74" t="s">
        <v>614</v>
      </c>
      <c r="D165" s="71">
        <v>45195</v>
      </c>
      <c r="E165" s="72">
        <v>14</v>
      </c>
      <c r="F165" s="70"/>
      <c r="G165" s="82" t="s">
        <v>24</v>
      </c>
      <c r="H165" s="70"/>
      <c r="I165" s="85" t="s">
        <v>615</v>
      </c>
    </row>
    <row r="166" customFormat="1" hidden="1" customHeight="1" spans="1:9">
      <c r="A166" s="64" t="s">
        <v>568</v>
      </c>
      <c r="B166" s="81" t="s">
        <v>122</v>
      </c>
      <c r="C166" s="74" t="s">
        <v>616</v>
      </c>
      <c r="D166" s="71">
        <v>45196</v>
      </c>
      <c r="E166" s="72">
        <v>3</v>
      </c>
      <c r="F166" s="70"/>
      <c r="G166" s="82" t="s">
        <v>24</v>
      </c>
      <c r="H166" s="70"/>
      <c r="I166" s="85" t="s">
        <v>617</v>
      </c>
    </row>
    <row r="167" customFormat="1" hidden="1" customHeight="1" spans="1:9">
      <c r="A167" s="64" t="s">
        <v>459</v>
      </c>
      <c r="B167" s="81" t="s">
        <v>57</v>
      </c>
      <c r="C167" s="74" t="s">
        <v>618</v>
      </c>
      <c r="D167" s="71">
        <v>45197</v>
      </c>
      <c r="E167" s="72">
        <v>10</v>
      </c>
      <c r="F167" s="70"/>
      <c r="G167" s="82" t="s">
        <v>24</v>
      </c>
      <c r="H167" s="70"/>
      <c r="I167" s="85" t="s">
        <v>619</v>
      </c>
    </row>
    <row r="168" customFormat="1" hidden="1" customHeight="1" spans="1:9">
      <c r="A168" s="64" t="s">
        <v>458</v>
      </c>
      <c r="B168" s="81" t="s">
        <v>227</v>
      </c>
      <c r="C168" s="74" t="s">
        <v>620</v>
      </c>
      <c r="D168" s="71">
        <v>45204</v>
      </c>
      <c r="E168" s="72">
        <v>36</v>
      </c>
      <c r="F168" s="83">
        <v>45241</v>
      </c>
      <c r="G168" s="76">
        <v>45241</v>
      </c>
      <c r="H168" s="70"/>
      <c r="I168" s="85" t="s">
        <v>621</v>
      </c>
    </row>
    <row r="169" customFormat="1" hidden="1" customHeight="1" spans="1:9">
      <c r="A169" s="64" t="s">
        <v>492</v>
      </c>
      <c r="B169" s="81" t="s">
        <v>427</v>
      </c>
      <c r="C169" s="74" t="s">
        <v>622</v>
      </c>
      <c r="D169" s="71">
        <v>45204</v>
      </c>
      <c r="E169" s="72">
        <v>26</v>
      </c>
      <c r="F169" s="81" t="s">
        <v>141</v>
      </c>
      <c r="G169" s="82" t="s">
        <v>24</v>
      </c>
      <c r="H169" s="70"/>
      <c r="I169" s="85" t="s">
        <v>623</v>
      </c>
    </row>
    <row r="170" customFormat="1" hidden="1" customHeight="1" spans="1:9">
      <c r="A170" s="64" t="s">
        <v>458</v>
      </c>
      <c r="B170" s="81" t="s">
        <v>448</v>
      </c>
      <c r="C170" s="74" t="s">
        <v>624</v>
      </c>
      <c r="D170" s="71">
        <v>45206</v>
      </c>
      <c r="E170" s="72">
        <v>10</v>
      </c>
      <c r="F170" s="83">
        <v>45197</v>
      </c>
      <c r="G170" s="82" t="s">
        <v>24</v>
      </c>
      <c r="H170" s="70"/>
      <c r="I170" s="85" t="s">
        <v>625</v>
      </c>
    </row>
    <row r="171" customFormat="1" hidden="1" customHeight="1" spans="1:9">
      <c r="A171" s="64" t="s">
        <v>526</v>
      </c>
      <c r="B171" s="81" t="s">
        <v>15</v>
      </c>
      <c r="C171" s="70" t="s">
        <v>626</v>
      </c>
      <c r="D171" s="71">
        <v>45206</v>
      </c>
      <c r="E171" s="72">
        <v>79</v>
      </c>
      <c r="F171" s="83">
        <v>45214</v>
      </c>
      <c r="G171" s="82" t="s">
        <v>24</v>
      </c>
      <c r="H171" s="81" t="s">
        <v>29</v>
      </c>
      <c r="I171" s="85" t="s">
        <v>627</v>
      </c>
    </row>
    <row r="172" customFormat="1" hidden="1" customHeight="1" spans="1:9">
      <c r="A172" s="64" t="s">
        <v>462</v>
      </c>
      <c r="B172" s="81" t="s">
        <v>257</v>
      </c>
      <c r="C172" s="74" t="s">
        <v>628</v>
      </c>
      <c r="D172" s="71">
        <v>45209</v>
      </c>
      <c r="E172" s="72">
        <v>22</v>
      </c>
      <c r="F172" s="81" t="s">
        <v>629</v>
      </c>
      <c r="G172" s="82" t="s">
        <v>24</v>
      </c>
      <c r="H172" s="70"/>
      <c r="I172" s="85" t="s">
        <v>630</v>
      </c>
    </row>
    <row r="173" customFormat="1" hidden="1" customHeight="1" spans="1:9">
      <c r="A173" s="64" t="s">
        <v>462</v>
      </c>
      <c r="B173" s="81" t="s">
        <v>257</v>
      </c>
      <c r="C173" s="74" t="s">
        <v>631</v>
      </c>
      <c r="D173" s="71">
        <v>45215</v>
      </c>
      <c r="E173" s="72">
        <v>26</v>
      </c>
      <c r="F173" s="70"/>
      <c r="G173" s="82" t="s">
        <v>24</v>
      </c>
      <c r="H173" s="70"/>
      <c r="I173" s="85" t="s">
        <v>632</v>
      </c>
    </row>
    <row r="174" customFormat="1" hidden="1" customHeight="1" spans="1:9">
      <c r="A174" s="64" t="s">
        <v>492</v>
      </c>
      <c r="B174" s="81" t="s">
        <v>427</v>
      </c>
      <c r="C174" s="74" t="s">
        <v>633</v>
      </c>
      <c r="D174" s="71">
        <v>45219</v>
      </c>
      <c r="E174" s="72">
        <v>196</v>
      </c>
      <c r="F174" s="81" t="s">
        <v>634</v>
      </c>
      <c r="G174" s="76">
        <v>45224</v>
      </c>
      <c r="H174" s="70"/>
      <c r="I174" s="80" t="s">
        <v>635</v>
      </c>
    </row>
    <row r="175" customHeight="1" spans="1:9">
      <c r="A175" s="64" t="s">
        <v>492</v>
      </c>
      <c r="B175" s="81" t="s">
        <v>427</v>
      </c>
      <c r="C175" s="70" t="s">
        <v>636</v>
      </c>
      <c r="D175" s="71">
        <v>45219</v>
      </c>
      <c r="E175" s="72">
        <v>350</v>
      </c>
      <c r="F175" s="81" t="s">
        <v>637</v>
      </c>
      <c r="G175" s="82" t="s">
        <v>24</v>
      </c>
      <c r="H175" s="81" t="s">
        <v>638</v>
      </c>
      <c r="I175" s="84" t="s">
        <v>639</v>
      </c>
    </row>
    <row r="176" customFormat="1" hidden="1" customHeight="1" spans="1:9">
      <c r="A176" s="64" t="s">
        <v>474</v>
      </c>
      <c r="B176" s="81" t="s">
        <v>32</v>
      </c>
      <c r="C176" s="74" t="s">
        <v>640</v>
      </c>
      <c r="D176" s="71">
        <v>45222</v>
      </c>
      <c r="E176" s="72">
        <v>19</v>
      </c>
      <c r="F176" s="70"/>
      <c r="G176" s="82" t="s">
        <v>24</v>
      </c>
      <c r="H176" s="70"/>
      <c r="I176" s="85" t="s">
        <v>641</v>
      </c>
    </row>
    <row r="177" customFormat="1" hidden="1" customHeight="1" spans="1:9">
      <c r="A177" s="64" t="s">
        <v>568</v>
      </c>
      <c r="B177" s="81" t="s">
        <v>122</v>
      </c>
      <c r="C177" s="74" t="s">
        <v>642</v>
      </c>
      <c r="D177" s="71">
        <v>45222</v>
      </c>
      <c r="E177" s="72">
        <v>20</v>
      </c>
      <c r="F177" s="83">
        <v>45250</v>
      </c>
      <c r="G177" s="82" t="s">
        <v>24</v>
      </c>
      <c r="H177" s="70"/>
      <c r="I177" s="85" t="s">
        <v>643</v>
      </c>
    </row>
    <row r="178" customFormat="1" hidden="1" customHeight="1" spans="1:9">
      <c r="A178" s="64" t="s">
        <v>492</v>
      </c>
      <c r="B178" s="81" t="s">
        <v>427</v>
      </c>
      <c r="C178" s="74" t="s">
        <v>644</v>
      </c>
      <c r="D178" s="71">
        <v>45222</v>
      </c>
      <c r="E178" s="72">
        <v>45</v>
      </c>
      <c r="F178" s="81" t="s">
        <v>645</v>
      </c>
      <c r="G178" s="73" t="s">
        <v>12</v>
      </c>
      <c r="H178" s="70"/>
      <c r="I178" s="85" t="s">
        <v>646</v>
      </c>
    </row>
    <row r="179" customHeight="1" spans="1:9">
      <c r="A179" s="64" t="s">
        <v>492</v>
      </c>
      <c r="B179" s="81" t="s">
        <v>427</v>
      </c>
      <c r="C179" s="70" t="s">
        <v>647</v>
      </c>
      <c r="D179" s="71">
        <v>45222</v>
      </c>
      <c r="E179" s="72">
        <v>50</v>
      </c>
      <c r="F179" s="81" t="s">
        <v>648</v>
      </c>
      <c r="G179" s="76">
        <v>45225</v>
      </c>
      <c r="H179" s="81" t="s">
        <v>649</v>
      </c>
      <c r="I179" s="84" t="s">
        <v>650</v>
      </c>
    </row>
    <row r="180" customFormat="1" hidden="1" customHeight="1" spans="1:9">
      <c r="A180" s="64" t="s">
        <v>462</v>
      </c>
      <c r="B180" s="81" t="s">
        <v>451</v>
      </c>
      <c r="C180" s="74" t="s">
        <v>651</v>
      </c>
      <c r="D180" s="71">
        <v>45222</v>
      </c>
      <c r="E180" s="72">
        <v>105</v>
      </c>
      <c r="F180" s="70"/>
      <c r="G180" s="82" t="s">
        <v>24</v>
      </c>
      <c r="H180" s="70"/>
      <c r="I180" s="85" t="s">
        <v>652</v>
      </c>
    </row>
    <row r="181" customFormat="1" hidden="1" customHeight="1" spans="1:9">
      <c r="A181" s="64" t="s">
        <v>510</v>
      </c>
      <c r="B181" s="81" t="s">
        <v>279</v>
      </c>
      <c r="C181" s="74" t="s">
        <v>653</v>
      </c>
      <c r="D181" s="71">
        <v>45226</v>
      </c>
      <c r="E181" s="72">
        <v>15</v>
      </c>
      <c r="F181" s="81" t="s">
        <v>654</v>
      </c>
      <c r="G181" s="82" t="s">
        <v>24</v>
      </c>
      <c r="H181" s="81" t="s">
        <v>655</v>
      </c>
      <c r="I181" s="85" t="s">
        <v>656</v>
      </c>
    </row>
    <row r="182" customFormat="1" hidden="1" customHeight="1" spans="1:9">
      <c r="A182" s="64" t="s">
        <v>492</v>
      </c>
      <c r="B182" s="81" t="s">
        <v>427</v>
      </c>
      <c r="C182" s="74" t="s">
        <v>657</v>
      </c>
      <c r="D182" s="71">
        <v>45210</v>
      </c>
      <c r="E182" s="72">
        <v>57</v>
      </c>
      <c r="F182" s="81" t="s">
        <v>18</v>
      </c>
      <c r="G182" s="81" t="s">
        <v>18</v>
      </c>
      <c r="H182" s="81" t="s">
        <v>658</v>
      </c>
      <c r="I182" s="85" t="s">
        <v>659</v>
      </c>
    </row>
    <row r="183" customFormat="1" hidden="1" customHeight="1" spans="1:9">
      <c r="A183" s="64" t="s">
        <v>492</v>
      </c>
      <c r="B183" s="81" t="s">
        <v>427</v>
      </c>
      <c r="C183" s="74" t="s">
        <v>660</v>
      </c>
      <c r="D183" s="71">
        <v>45233</v>
      </c>
      <c r="E183" s="72">
        <v>43</v>
      </c>
      <c r="F183" s="81" t="s">
        <v>18</v>
      </c>
      <c r="G183" s="81" t="s">
        <v>18</v>
      </c>
      <c r="H183" s="81" t="s">
        <v>661</v>
      </c>
      <c r="I183" s="85" t="s">
        <v>662</v>
      </c>
    </row>
    <row r="184" customFormat="1" hidden="1" customHeight="1" spans="1:9">
      <c r="A184" s="64" t="s">
        <v>501</v>
      </c>
      <c r="B184" s="81" t="s">
        <v>663</v>
      </c>
      <c r="C184" s="74" t="s">
        <v>664</v>
      </c>
      <c r="D184" s="71">
        <v>45233</v>
      </c>
      <c r="E184" s="72">
        <v>5</v>
      </c>
      <c r="F184" s="81" t="s">
        <v>665</v>
      </c>
      <c r="G184" s="76">
        <v>45248</v>
      </c>
      <c r="H184" s="81" t="s">
        <v>294</v>
      </c>
      <c r="I184" s="85" t="s">
        <v>666</v>
      </c>
    </row>
    <row r="185" customFormat="1" hidden="1" customHeight="1" spans="1:9">
      <c r="A185" s="64" t="s">
        <v>501</v>
      </c>
      <c r="B185" s="81" t="s">
        <v>667</v>
      </c>
      <c r="C185" s="74" t="s">
        <v>668</v>
      </c>
      <c r="D185" s="71">
        <v>45233</v>
      </c>
      <c r="E185" s="72">
        <v>15</v>
      </c>
      <c r="F185" s="81" t="s">
        <v>665</v>
      </c>
      <c r="G185" s="76">
        <v>45248</v>
      </c>
      <c r="H185" s="81" t="s">
        <v>294</v>
      </c>
      <c r="I185" s="85" t="s">
        <v>669</v>
      </c>
    </row>
    <row r="186" customFormat="1" hidden="1" customHeight="1" spans="1:9">
      <c r="A186" s="64" t="s">
        <v>501</v>
      </c>
      <c r="B186" s="81" t="s">
        <v>670</v>
      </c>
      <c r="C186" s="74" t="s">
        <v>671</v>
      </c>
      <c r="D186" s="71">
        <v>45233</v>
      </c>
      <c r="E186" s="72">
        <v>2</v>
      </c>
      <c r="F186" s="81" t="s">
        <v>665</v>
      </c>
      <c r="G186" s="76">
        <v>45248</v>
      </c>
      <c r="H186" s="81" t="s">
        <v>294</v>
      </c>
      <c r="I186" s="85" t="s">
        <v>672</v>
      </c>
    </row>
    <row r="187" customFormat="1" hidden="1" customHeight="1" spans="1:9">
      <c r="A187" s="64" t="s">
        <v>462</v>
      </c>
      <c r="B187" s="81" t="s">
        <v>451</v>
      </c>
      <c r="C187" s="74" t="s">
        <v>673</v>
      </c>
      <c r="D187" s="71">
        <v>45235</v>
      </c>
      <c r="E187" s="72">
        <v>31</v>
      </c>
      <c r="F187" s="81" t="s">
        <v>18</v>
      </c>
      <c r="G187" s="81" t="s">
        <v>18</v>
      </c>
      <c r="H187" s="81" t="s">
        <v>661</v>
      </c>
      <c r="I187" s="85" t="s">
        <v>674</v>
      </c>
    </row>
    <row r="188" customFormat="1" hidden="1" customHeight="1" spans="1:9">
      <c r="A188" s="64" t="s">
        <v>462</v>
      </c>
      <c r="B188" s="81" t="s">
        <v>257</v>
      </c>
      <c r="C188" s="74" t="s">
        <v>675</v>
      </c>
      <c r="D188" s="71">
        <v>45235</v>
      </c>
      <c r="E188" s="72">
        <v>26</v>
      </c>
      <c r="F188" s="81" t="s">
        <v>18</v>
      </c>
      <c r="G188" s="81" t="s">
        <v>18</v>
      </c>
      <c r="H188" s="81" t="s">
        <v>661</v>
      </c>
      <c r="I188" s="85" t="s">
        <v>676</v>
      </c>
    </row>
    <row r="189" customFormat="1" hidden="1" customHeight="1" spans="1:9">
      <c r="A189" s="64" t="s">
        <v>492</v>
      </c>
      <c r="B189" s="81" t="s">
        <v>427</v>
      </c>
      <c r="C189" s="74" t="s">
        <v>677</v>
      </c>
      <c r="D189" s="71">
        <v>45236</v>
      </c>
      <c r="E189" s="72">
        <v>391</v>
      </c>
      <c r="F189" s="81" t="s">
        <v>18</v>
      </c>
      <c r="G189" s="81" t="s">
        <v>18</v>
      </c>
      <c r="H189" s="81" t="s">
        <v>661</v>
      </c>
      <c r="I189" s="85" t="s">
        <v>678</v>
      </c>
    </row>
    <row r="190" customFormat="1" hidden="1" customHeight="1" spans="1:9">
      <c r="A190" s="64" t="s">
        <v>501</v>
      </c>
      <c r="B190" s="81" t="s">
        <v>69</v>
      </c>
      <c r="C190" s="74" t="s">
        <v>679</v>
      </c>
      <c r="D190" s="71">
        <v>45237</v>
      </c>
      <c r="E190" s="72">
        <v>14</v>
      </c>
      <c r="F190" s="81" t="s">
        <v>18</v>
      </c>
      <c r="G190" s="81" t="s">
        <v>18</v>
      </c>
      <c r="H190" s="81" t="s">
        <v>661</v>
      </c>
      <c r="I190" s="85" t="s">
        <v>680</v>
      </c>
    </row>
    <row r="191" customFormat="1" hidden="1" customHeight="1" spans="1:9">
      <c r="A191" s="64" t="s">
        <v>459</v>
      </c>
      <c r="B191" s="81" t="s">
        <v>81</v>
      </c>
      <c r="C191" s="74" t="s">
        <v>681</v>
      </c>
      <c r="D191" s="71">
        <v>45238</v>
      </c>
      <c r="E191" s="72">
        <v>27</v>
      </c>
      <c r="F191" s="81" t="s">
        <v>682</v>
      </c>
      <c r="G191" s="76">
        <v>45248</v>
      </c>
      <c r="H191" s="81" t="s">
        <v>238</v>
      </c>
      <c r="I191" s="85" t="s">
        <v>683</v>
      </c>
    </row>
    <row r="192" customFormat="1" hidden="1" customHeight="1" spans="1:9">
      <c r="A192" s="64" t="s">
        <v>462</v>
      </c>
      <c r="B192" s="81" t="s">
        <v>684</v>
      </c>
      <c r="C192" s="74" t="s">
        <v>685</v>
      </c>
      <c r="D192" s="71">
        <v>45241</v>
      </c>
      <c r="E192" s="72">
        <v>50</v>
      </c>
      <c r="F192" s="81" t="s">
        <v>686</v>
      </c>
      <c r="G192" s="82" t="s">
        <v>24</v>
      </c>
      <c r="H192" s="81" t="s">
        <v>238</v>
      </c>
      <c r="I192" s="85" t="s">
        <v>687</v>
      </c>
    </row>
    <row r="193" customFormat="1" hidden="1" customHeight="1" spans="1:9">
      <c r="A193" s="64" t="s">
        <v>458</v>
      </c>
      <c r="B193" s="81" t="s">
        <v>688</v>
      </c>
      <c r="C193" s="74" t="s">
        <v>689</v>
      </c>
      <c r="D193" s="71">
        <v>45243</v>
      </c>
      <c r="E193" s="72">
        <v>50</v>
      </c>
      <c r="F193" s="81" t="s">
        <v>690</v>
      </c>
      <c r="G193" s="76">
        <v>45270</v>
      </c>
      <c r="H193" s="81"/>
      <c r="I193" s="85" t="s">
        <v>691</v>
      </c>
    </row>
    <row r="194" customFormat="1" hidden="1" customHeight="1" spans="1:9">
      <c r="A194" s="64" t="s">
        <v>492</v>
      </c>
      <c r="B194" s="81" t="s">
        <v>427</v>
      </c>
      <c r="C194" s="74" t="s">
        <v>692</v>
      </c>
      <c r="D194" s="71">
        <v>45243</v>
      </c>
      <c r="E194" s="72">
        <v>65</v>
      </c>
      <c r="F194" s="81" t="s">
        <v>693</v>
      </c>
      <c r="G194" s="82" t="s">
        <v>24</v>
      </c>
      <c r="H194" s="81"/>
      <c r="I194" s="85" t="s">
        <v>694</v>
      </c>
    </row>
    <row r="195" customFormat="1" hidden="1" customHeight="1" spans="1:9">
      <c r="A195" s="64" t="s">
        <v>492</v>
      </c>
      <c r="B195" s="81" t="s">
        <v>360</v>
      </c>
      <c r="C195" s="74" t="s">
        <v>695</v>
      </c>
      <c r="D195" s="71">
        <v>45245</v>
      </c>
      <c r="E195" s="72">
        <v>9</v>
      </c>
      <c r="F195" s="81" t="s">
        <v>18</v>
      </c>
      <c r="G195" s="81" t="s">
        <v>18</v>
      </c>
      <c r="H195" s="81" t="s">
        <v>661</v>
      </c>
      <c r="I195" s="85" t="s">
        <v>696</v>
      </c>
    </row>
    <row r="196" customFormat="1" hidden="1" customHeight="1" spans="1:9">
      <c r="A196" s="64" t="s">
        <v>492</v>
      </c>
      <c r="B196" s="81" t="s">
        <v>427</v>
      </c>
      <c r="C196" s="74" t="s">
        <v>697</v>
      </c>
      <c r="D196" s="71">
        <v>45245</v>
      </c>
      <c r="E196" s="72">
        <v>180</v>
      </c>
      <c r="F196" s="81" t="s">
        <v>698</v>
      </c>
      <c r="G196" s="82" t="s">
        <v>699</v>
      </c>
      <c r="H196" s="81" t="s">
        <v>700</v>
      </c>
      <c r="I196" s="85" t="s">
        <v>701</v>
      </c>
    </row>
    <row r="197" customFormat="1" hidden="1" customHeight="1" spans="1:9">
      <c r="A197" s="64" t="s">
        <v>501</v>
      </c>
      <c r="B197" s="81" t="s">
        <v>46</v>
      </c>
      <c r="C197" s="74" t="s">
        <v>702</v>
      </c>
      <c r="D197" s="71">
        <v>45246</v>
      </c>
      <c r="E197" s="72">
        <v>11</v>
      </c>
      <c r="F197" s="81" t="s">
        <v>703</v>
      </c>
      <c r="G197" s="76">
        <v>45256</v>
      </c>
      <c r="H197" s="81" t="s">
        <v>704</v>
      </c>
      <c r="I197" s="85" t="s">
        <v>705</v>
      </c>
    </row>
    <row r="198" customFormat="1" hidden="1" customHeight="1" spans="1:9">
      <c r="A198" s="64" t="s">
        <v>518</v>
      </c>
      <c r="B198" s="81" t="s">
        <v>706</v>
      </c>
      <c r="C198" s="74" t="s">
        <v>707</v>
      </c>
      <c r="D198" s="71">
        <v>45247</v>
      </c>
      <c r="E198" s="72">
        <v>9</v>
      </c>
      <c r="F198" s="81"/>
      <c r="G198" s="82" t="s">
        <v>24</v>
      </c>
      <c r="H198" s="81"/>
      <c r="I198" s="85" t="s">
        <v>708</v>
      </c>
    </row>
    <row r="199" customFormat="1" hidden="1" customHeight="1" spans="1:9">
      <c r="A199" s="64" t="s">
        <v>480</v>
      </c>
      <c r="B199" s="81" t="s">
        <v>481</v>
      </c>
      <c r="C199" s="74" t="s">
        <v>709</v>
      </c>
      <c r="D199" s="71">
        <v>45250</v>
      </c>
      <c r="E199" s="72">
        <v>43</v>
      </c>
      <c r="F199" s="81"/>
      <c r="G199" s="82" t="s">
        <v>24</v>
      </c>
      <c r="H199" s="81"/>
      <c r="I199" s="85" t="s">
        <v>710</v>
      </c>
    </row>
    <row r="200" customFormat="1" hidden="1" customHeight="1" spans="1:9">
      <c r="A200" s="64" t="s">
        <v>462</v>
      </c>
      <c r="B200" s="81" t="s">
        <v>257</v>
      </c>
      <c r="C200" s="74" t="s">
        <v>711</v>
      </c>
      <c r="D200" s="71">
        <v>45250</v>
      </c>
      <c r="E200" s="72">
        <v>33</v>
      </c>
      <c r="F200" s="81" t="s">
        <v>712</v>
      </c>
      <c r="G200" s="82" t="s">
        <v>24</v>
      </c>
      <c r="H200" s="81"/>
      <c r="I200" s="85" t="s">
        <v>713</v>
      </c>
    </row>
    <row r="201" customFormat="1" hidden="1" customHeight="1" spans="1:9">
      <c r="A201" s="64" t="s">
        <v>462</v>
      </c>
      <c r="B201" s="81" t="s">
        <v>257</v>
      </c>
      <c r="C201" s="74" t="s">
        <v>714</v>
      </c>
      <c r="D201" s="71">
        <v>45250</v>
      </c>
      <c r="E201" s="72">
        <v>133</v>
      </c>
      <c r="F201" s="81"/>
      <c r="G201" s="82" t="s">
        <v>24</v>
      </c>
      <c r="H201" s="81"/>
      <c r="I201" s="85" t="s">
        <v>715</v>
      </c>
    </row>
    <row r="202" customFormat="1" hidden="1" customHeight="1" spans="1:9">
      <c r="A202" s="64" t="s">
        <v>474</v>
      </c>
      <c r="B202" s="81" t="s">
        <v>94</v>
      </c>
      <c r="C202" s="74" t="s">
        <v>716</v>
      </c>
      <c r="D202" s="71">
        <v>45252</v>
      </c>
      <c r="E202" s="72">
        <v>67</v>
      </c>
      <c r="F202" s="81"/>
      <c r="G202" s="82" t="s">
        <v>24</v>
      </c>
      <c r="H202" s="81" t="s">
        <v>29</v>
      </c>
      <c r="I202" s="85" t="s">
        <v>717</v>
      </c>
    </row>
    <row r="203" customFormat="1" hidden="1" customHeight="1" spans="1:9">
      <c r="A203" s="64" t="s">
        <v>501</v>
      </c>
      <c r="B203" s="81" t="s">
        <v>69</v>
      </c>
      <c r="C203" s="74" t="s">
        <v>718</v>
      </c>
      <c r="D203" s="71">
        <v>45253</v>
      </c>
      <c r="E203" s="72">
        <v>14</v>
      </c>
      <c r="F203" s="81" t="s">
        <v>719</v>
      </c>
      <c r="G203" s="76">
        <v>45258</v>
      </c>
      <c r="H203" s="81" t="s">
        <v>29</v>
      </c>
      <c r="I203" s="85" t="s">
        <v>720</v>
      </c>
    </row>
    <row r="204" customFormat="1" hidden="1" customHeight="1" spans="1:9">
      <c r="A204" s="64" t="s">
        <v>462</v>
      </c>
      <c r="B204" s="81" t="s">
        <v>257</v>
      </c>
      <c r="C204" s="74" t="s">
        <v>721</v>
      </c>
      <c r="D204" s="71">
        <v>45253</v>
      </c>
      <c r="E204" s="72">
        <v>122</v>
      </c>
      <c r="F204" s="81"/>
      <c r="G204" s="82" t="s">
        <v>24</v>
      </c>
      <c r="H204" s="81"/>
      <c r="I204" s="85" t="s">
        <v>722</v>
      </c>
    </row>
    <row r="205" customFormat="1" hidden="1" customHeight="1" spans="1:9">
      <c r="A205" s="64" t="s">
        <v>492</v>
      </c>
      <c r="B205" s="81" t="s">
        <v>316</v>
      </c>
      <c r="C205" s="74" t="s">
        <v>723</v>
      </c>
      <c r="D205" s="71">
        <v>45257</v>
      </c>
      <c r="E205" s="72">
        <v>9</v>
      </c>
      <c r="F205" s="81"/>
      <c r="G205" s="82" t="s">
        <v>24</v>
      </c>
      <c r="H205" s="81"/>
      <c r="I205" s="85" t="s">
        <v>724</v>
      </c>
    </row>
    <row r="206" customHeight="1" spans="1:9">
      <c r="A206" s="64" t="s">
        <v>492</v>
      </c>
      <c r="B206" s="36" t="s">
        <v>427</v>
      </c>
      <c r="C206" s="70" t="s">
        <v>725</v>
      </c>
      <c r="D206" s="71">
        <v>45258</v>
      </c>
      <c r="E206" s="72">
        <v>168</v>
      </c>
      <c r="F206" s="81" t="s">
        <v>726</v>
      </c>
      <c r="G206" s="76">
        <v>45266</v>
      </c>
      <c r="H206" s="81" t="s">
        <v>363</v>
      </c>
      <c r="I206" s="84" t="s">
        <v>727</v>
      </c>
    </row>
    <row r="207" customHeight="1" spans="1:9">
      <c r="A207" s="64" t="s">
        <v>492</v>
      </c>
      <c r="B207" s="36" t="s">
        <v>427</v>
      </c>
      <c r="C207" s="70" t="s">
        <v>728</v>
      </c>
      <c r="D207" s="71">
        <v>45258</v>
      </c>
      <c r="E207" s="72">
        <v>51</v>
      </c>
      <c r="F207" s="81" t="s">
        <v>729</v>
      </c>
      <c r="G207" s="76">
        <v>45262</v>
      </c>
      <c r="H207" s="81" t="s">
        <v>363</v>
      </c>
      <c r="I207" s="84" t="s">
        <v>730</v>
      </c>
    </row>
    <row r="208" customHeight="1" spans="1:9">
      <c r="A208" s="64" t="s">
        <v>492</v>
      </c>
      <c r="B208" s="36" t="s">
        <v>427</v>
      </c>
      <c r="C208" s="70" t="s">
        <v>731</v>
      </c>
      <c r="D208" s="71">
        <v>45258</v>
      </c>
      <c r="E208" s="72">
        <v>92</v>
      </c>
      <c r="F208" s="81" t="s">
        <v>732</v>
      </c>
      <c r="G208" s="76">
        <v>45265</v>
      </c>
      <c r="H208" s="81" t="s">
        <v>363</v>
      </c>
      <c r="I208" s="84" t="s">
        <v>733</v>
      </c>
    </row>
    <row r="209" customFormat="1" hidden="1" customHeight="1" spans="1:9">
      <c r="A209" s="64" t="s">
        <v>459</v>
      </c>
      <c r="B209" s="81" t="s">
        <v>57</v>
      </c>
      <c r="C209" s="74" t="s">
        <v>734</v>
      </c>
      <c r="D209" s="71">
        <v>45259</v>
      </c>
      <c r="E209" s="72">
        <v>68</v>
      </c>
      <c r="F209" s="81"/>
      <c r="G209" s="82" t="s">
        <v>24</v>
      </c>
      <c r="H209" s="81"/>
      <c r="I209" s="85" t="s">
        <v>735</v>
      </c>
    </row>
    <row r="210" customFormat="1" hidden="1" customHeight="1" spans="1:9">
      <c r="A210" s="64" t="s">
        <v>458</v>
      </c>
      <c r="B210" s="81" t="s">
        <v>227</v>
      </c>
      <c r="C210" s="74" t="s">
        <v>736</v>
      </c>
      <c r="D210" s="71">
        <v>45259</v>
      </c>
      <c r="E210" s="72">
        <v>130</v>
      </c>
      <c r="F210" s="81"/>
      <c r="G210" s="82" t="s">
        <v>24</v>
      </c>
      <c r="H210" s="81"/>
      <c r="I210" s="85" t="s">
        <v>737</v>
      </c>
    </row>
    <row r="211" customFormat="1" hidden="1" customHeight="1" spans="1:9">
      <c r="A211" s="64" t="s">
        <v>474</v>
      </c>
      <c r="B211" s="81" t="s">
        <v>515</v>
      </c>
      <c r="C211" s="74" t="s">
        <v>738</v>
      </c>
      <c r="D211" s="71">
        <v>45259</v>
      </c>
      <c r="E211" s="72">
        <v>71</v>
      </c>
      <c r="F211" s="81"/>
      <c r="G211" s="82" t="s">
        <v>24</v>
      </c>
      <c r="H211" s="81"/>
      <c r="I211" s="85" t="s">
        <v>739</v>
      </c>
    </row>
    <row r="212" customFormat="1" hidden="1" customHeight="1" spans="1:9">
      <c r="A212" s="64" t="s">
        <v>492</v>
      </c>
      <c r="B212" s="81" t="s">
        <v>427</v>
      </c>
      <c r="C212" s="74" t="s">
        <v>740</v>
      </c>
      <c r="D212" s="71">
        <v>45259</v>
      </c>
      <c r="E212" s="72">
        <v>41</v>
      </c>
      <c r="F212" s="81" t="s">
        <v>741</v>
      </c>
      <c r="G212" s="82" t="s">
        <v>24</v>
      </c>
      <c r="H212" s="81" t="s">
        <v>238</v>
      </c>
      <c r="I212" s="85" t="s">
        <v>742</v>
      </c>
    </row>
    <row r="213" customFormat="1" hidden="1" customHeight="1" spans="1:9">
      <c r="A213" s="64" t="s">
        <v>492</v>
      </c>
      <c r="B213" s="81" t="s">
        <v>427</v>
      </c>
      <c r="C213" s="74" t="s">
        <v>743</v>
      </c>
      <c r="D213" s="71">
        <v>45260</v>
      </c>
      <c r="E213" s="72">
        <v>25</v>
      </c>
      <c r="F213" s="81" t="s">
        <v>744</v>
      </c>
      <c r="G213" s="82" t="s">
        <v>24</v>
      </c>
      <c r="H213" s="81"/>
      <c r="I213" s="85" t="s">
        <v>745</v>
      </c>
    </row>
    <row r="214" customFormat="1" hidden="1" customHeight="1" spans="1:9">
      <c r="A214" s="64" t="s">
        <v>492</v>
      </c>
      <c r="B214" s="81" t="s">
        <v>427</v>
      </c>
      <c r="C214" s="74" t="s">
        <v>746</v>
      </c>
      <c r="D214" s="71">
        <v>45260</v>
      </c>
      <c r="E214" s="72">
        <v>32</v>
      </c>
      <c r="F214" s="81" t="s">
        <v>747</v>
      </c>
      <c r="G214" s="82" t="s">
        <v>24</v>
      </c>
      <c r="H214" s="81"/>
      <c r="I214" s="85" t="s">
        <v>748</v>
      </c>
    </row>
    <row r="215" customFormat="1" hidden="1" customHeight="1" spans="1:9">
      <c r="A215" s="64" t="s">
        <v>492</v>
      </c>
      <c r="B215" s="81" t="s">
        <v>427</v>
      </c>
      <c r="C215" s="74" t="s">
        <v>749</v>
      </c>
      <c r="D215" s="71">
        <v>45260</v>
      </c>
      <c r="E215" s="72">
        <v>26</v>
      </c>
      <c r="F215" s="81" t="s">
        <v>750</v>
      </c>
      <c r="G215" s="82" t="s">
        <v>24</v>
      </c>
      <c r="H215" s="81"/>
      <c r="I215" s="85" t="s">
        <v>751</v>
      </c>
    </row>
    <row r="216" customFormat="1" hidden="1" customHeight="1" spans="1:9">
      <c r="A216" s="64" t="s">
        <v>492</v>
      </c>
      <c r="B216" s="81" t="s">
        <v>427</v>
      </c>
      <c r="C216" s="74" t="s">
        <v>752</v>
      </c>
      <c r="D216" s="71">
        <v>45260</v>
      </c>
      <c r="E216" s="72">
        <v>288</v>
      </c>
      <c r="F216" s="86">
        <v>45266</v>
      </c>
      <c r="G216" s="82" t="s">
        <v>24</v>
      </c>
      <c r="H216" s="81" t="s">
        <v>29</v>
      </c>
      <c r="I216" s="85" t="s">
        <v>753</v>
      </c>
    </row>
    <row r="217" customFormat="1" hidden="1" customHeight="1" spans="1:9">
      <c r="A217" s="64" t="s">
        <v>492</v>
      </c>
      <c r="B217" s="81" t="s">
        <v>427</v>
      </c>
      <c r="C217" s="74" t="s">
        <v>754</v>
      </c>
      <c r="D217" s="71">
        <v>45261</v>
      </c>
      <c r="E217" s="72">
        <v>721</v>
      </c>
      <c r="F217" s="81" t="s">
        <v>755</v>
      </c>
      <c r="G217" s="82" t="s">
        <v>24</v>
      </c>
      <c r="H217" s="81" t="s">
        <v>322</v>
      </c>
      <c r="I217" s="85" t="s">
        <v>756</v>
      </c>
    </row>
    <row r="218" customFormat="1" hidden="1" customHeight="1" spans="1:9">
      <c r="A218" s="64" t="s">
        <v>501</v>
      </c>
      <c r="B218" s="81" t="s">
        <v>670</v>
      </c>
      <c r="C218" s="74" t="s">
        <v>757</v>
      </c>
      <c r="D218" s="71">
        <v>45261</v>
      </c>
      <c r="E218" s="72">
        <v>86</v>
      </c>
      <c r="F218" s="81" t="s">
        <v>758</v>
      </c>
      <c r="G218" s="82" t="s">
        <v>24</v>
      </c>
      <c r="H218" s="81"/>
      <c r="I218" s="85" t="s">
        <v>759</v>
      </c>
    </row>
    <row r="219" customFormat="1" hidden="1" customHeight="1" spans="1:9">
      <c r="A219" s="64" t="s">
        <v>510</v>
      </c>
      <c r="B219" s="81" t="s">
        <v>244</v>
      </c>
      <c r="C219" s="74" t="s">
        <v>760</v>
      </c>
      <c r="D219" s="71">
        <v>45262</v>
      </c>
      <c r="E219" s="72">
        <v>118</v>
      </c>
      <c r="F219" s="81" t="s">
        <v>761</v>
      </c>
      <c r="G219" s="82" t="s">
        <v>24</v>
      </c>
      <c r="H219" s="81"/>
      <c r="I219" s="85" t="s">
        <v>762</v>
      </c>
    </row>
    <row r="220" customFormat="1" hidden="1" customHeight="1" spans="1:9">
      <c r="A220" s="64" t="s">
        <v>474</v>
      </c>
      <c r="B220" s="81" t="s">
        <v>235</v>
      </c>
      <c r="C220" s="74" t="s">
        <v>763</v>
      </c>
      <c r="D220" s="71">
        <v>45265</v>
      </c>
      <c r="E220" s="72">
        <v>42</v>
      </c>
      <c r="F220" s="81"/>
      <c r="G220" s="82" t="s">
        <v>24</v>
      </c>
      <c r="H220" s="81"/>
      <c r="I220" s="85" t="s">
        <v>764</v>
      </c>
    </row>
    <row r="221" customFormat="1" hidden="1" customHeight="1" spans="1:9">
      <c r="A221" s="64" t="s">
        <v>568</v>
      </c>
      <c r="B221" s="81" t="s">
        <v>219</v>
      </c>
      <c r="C221" s="74" t="s">
        <v>765</v>
      </c>
      <c r="D221" s="71">
        <v>45266</v>
      </c>
      <c r="E221" s="72">
        <v>62</v>
      </c>
      <c r="F221" s="81"/>
      <c r="G221" s="82" t="s">
        <v>24</v>
      </c>
      <c r="H221" s="81"/>
      <c r="I221" s="85" t="s">
        <v>766</v>
      </c>
    </row>
    <row r="222" customFormat="1" hidden="1" customHeight="1" spans="1:9">
      <c r="A222" s="64" t="s">
        <v>462</v>
      </c>
      <c r="B222" s="81" t="s">
        <v>767</v>
      </c>
      <c r="C222" s="74" t="s">
        <v>768</v>
      </c>
      <c r="D222" s="71">
        <v>45271</v>
      </c>
      <c r="E222" s="72">
        <v>68</v>
      </c>
      <c r="F222" s="81" t="s">
        <v>769</v>
      </c>
      <c r="G222" s="82" t="s">
        <v>24</v>
      </c>
      <c r="H222" s="81"/>
      <c r="I222" s="85" t="s">
        <v>770</v>
      </c>
    </row>
    <row r="223" customFormat="1" hidden="1" customHeight="1" spans="1:9">
      <c r="A223" s="64" t="s">
        <v>518</v>
      </c>
      <c r="B223" s="81" t="s">
        <v>706</v>
      </c>
      <c r="C223" s="74" t="s">
        <v>771</v>
      </c>
      <c r="D223" s="71">
        <v>45272</v>
      </c>
      <c r="E223" s="72">
        <v>12</v>
      </c>
      <c r="F223" s="81" t="s">
        <v>772</v>
      </c>
      <c r="G223" s="82" t="s">
        <v>24</v>
      </c>
      <c r="H223" s="81"/>
      <c r="I223" s="85" t="s">
        <v>773</v>
      </c>
    </row>
    <row r="224" customFormat="1" hidden="1" customHeight="1" spans="1:9">
      <c r="A224" s="64" t="s">
        <v>518</v>
      </c>
      <c r="B224" s="81" t="s">
        <v>157</v>
      </c>
      <c r="C224" s="74" t="s">
        <v>774</v>
      </c>
      <c r="D224" s="71">
        <v>45273</v>
      </c>
      <c r="E224" s="72">
        <v>20</v>
      </c>
      <c r="F224" s="81" t="s">
        <v>775</v>
      </c>
      <c r="G224" s="82" t="s">
        <v>24</v>
      </c>
      <c r="H224" s="81"/>
      <c r="I224" s="85" t="s">
        <v>776</v>
      </c>
    </row>
    <row r="225" customFormat="1" hidden="1" customHeight="1" spans="1:9">
      <c r="A225" s="64" t="s">
        <v>459</v>
      </c>
      <c r="B225" s="81" t="s">
        <v>81</v>
      </c>
      <c r="C225" s="74" t="s">
        <v>777</v>
      </c>
      <c r="D225" s="71">
        <v>45273</v>
      </c>
      <c r="E225" s="72">
        <v>85</v>
      </c>
      <c r="F225" s="81" t="s">
        <v>778</v>
      </c>
      <c r="G225" s="82" t="s">
        <v>24</v>
      </c>
      <c r="H225" s="81"/>
      <c r="I225" s="85" t="s">
        <v>779</v>
      </c>
    </row>
    <row r="226" customFormat="1" hidden="1" customHeight="1" spans="1:9">
      <c r="A226" s="64" t="s">
        <v>526</v>
      </c>
      <c r="B226" s="81" t="s">
        <v>15</v>
      </c>
      <c r="C226" s="70" t="s">
        <v>780</v>
      </c>
      <c r="D226" s="71">
        <v>45279</v>
      </c>
      <c r="E226" s="72">
        <v>61</v>
      </c>
      <c r="F226" s="81" t="s">
        <v>781</v>
      </c>
      <c r="G226" s="82" t="s">
        <v>24</v>
      </c>
      <c r="H226" s="81"/>
      <c r="I226" s="85" t="s">
        <v>782</v>
      </c>
    </row>
    <row r="227" customFormat="1" hidden="1" customHeight="1" spans="1:9">
      <c r="A227" s="64" t="s">
        <v>510</v>
      </c>
      <c r="B227" s="81" t="s">
        <v>202</v>
      </c>
      <c r="C227" s="74" t="s">
        <v>783</v>
      </c>
      <c r="D227" s="71">
        <v>45280</v>
      </c>
      <c r="E227" s="72">
        <v>20</v>
      </c>
      <c r="F227" s="81" t="s">
        <v>784</v>
      </c>
      <c r="G227" s="82" t="s">
        <v>24</v>
      </c>
      <c r="H227" s="81"/>
      <c r="I227" s="85" t="s">
        <v>785</v>
      </c>
    </row>
    <row r="228" customFormat="1" hidden="1" customHeight="1" spans="1:9">
      <c r="A228" s="64" t="s">
        <v>462</v>
      </c>
      <c r="B228" s="81" t="s">
        <v>451</v>
      </c>
      <c r="C228" s="74" t="s">
        <v>786</v>
      </c>
      <c r="D228" s="71">
        <v>45285</v>
      </c>
      <c r="E228" s="72">
        <v>22</v>
      </c>
      <c r="F228" s="81" t="s">
        <v>787</v>
      </c>
      <c r="G228" s="82" t="s">
        <v>24</v>
      </c>
      <c r="H228" s="81" t="s">
        <v>658</v>
      </c>
      <c r="I228" s="85" t="s">
        <v>788</v>
      </c>
    </row>
    <row r="229" customFormat="1" hidden="1" customHeight="1" spans="1:9">
      <c r="A229" s="64" t="s">
        <v>789</v>
      </c>
      <c r="B229" s="81" t="s">
        <v>790</v>
      </c>
      <c r="C229" s="74" t="s">
        <v>791</v>
      </c>
      <c r="D229" s="71">
        <v>45285</v>
      </c>
      <c r="E229" s="72">
        <v>1</v>
      </c>
      <c r="F229" s="81" t="s">
        <v>792</v>
      </c>
      <c r="G229" s="82" t="s">
        <v>24</v>
      </c>
      <c r="H229" s="81"/>
      <c r="I229" s="85"/>
    </row>
    <row r="230" customFormat="1" hidden="1" customHeight="1" spans="1:9">
      <c r="A230" s="64" t="s">
        <v>474</v>
      </c>
      <c r="B230" s="81" t="s">
        <v>94</v>
      </c>
      <c r="C230" s="74" t="s">
        <v>793</v>
      </c>
      <c r="D230" s="71">
        <v>45289</v>
      </c>
      <c r="E230" s="72">
        <v>117</v>
      </c>
      <c r="F230" s="81" t="s">
        <v>794</v>
      </c>
      <c r="G230" s="82" t="s">
        <v>24</v>
      </c>
      <c r="H230" s="81"/>
      <c r="I230" s="85" t="s">
        <v>795</v>
      </c>
    </row>
    <row r="231" customFormat="1" hidden="1" customHeight="1" spans="1:9">
      <c r="A231" s="64" t="s">
        <v>789</v>
      </c>
      <c r="B231" s="81" t="s">
        <v>796</v>
      </c>
      <c r="C231" s="74" t="s">
        <v>797</v>
      </c>
      <c r="D231" s="71">
        <v>45293</v>
      </c>
      <c r="E231" s="72">
        <v>28</v>
      </c>
      <c r="F231" s="81"/>
      <c r="G231" s="82" t="s">
        <v>24</v>
      </c>
      <c r="H231" s="81"/>
      <c r="I231" s="85" t="s">
        <v>798</v>
      </c>
    </row>
    <row r="232" customFormat="1" hidden="1" customHeight="1" spans="1:9">
      <c r="A232" s="64" t="s">
        <v>501</v>
      </c>
      <c r="B232" s="81" t="s">
        <v>667</v>
      </c>
      <c r="C232" s="74" t="s">
        <v>799</v>
      </c>
      <c r="D232" s="71">
        <v>45294</v>
      </c>
      <c r="E232" s="72">
        <v>24</v>
      </c>
      <c r="F232" s="81"/>
      <c r="G232" s="82" t="s">
        <v>24</v>
      </c>
      <c r="H232" s="81"/>
      <c r="I232" s="85" t="s">
        <v>800</v>
      </c>
    </row>
    <row r="233" customFormat="1" hidden="1" customHeight="1" spans="1:9">
      <c r="A233" s="64" t="s">
        <v>789</v>
      </c>
      <c r="B233" s="81" t="s">
        <v>801</v>
      </c>
      <c r="C233" s="74" t="s">
        <v>802</v>
      </c>
      <c r="D233" s="71">
        <v>45294</v>
      </c>
      <c r="E233" s="72">
        <v>11</v>
      </c>
      <c r="F233" s="81"/>
      <c r="G233" s="82" t="s">
        <v>24</v>
      </c>
      <c r="H233" s="81"/>
      <c r="I233" s="85" t="s">
        <v>803</v>
      </c>
    </row>
    <row r="234" customFormat="1" hidden="1" customHeight="1" spans="1:9">
      <c r="A234" s="64" t="s">
        <v>462</v>
      </c>
      <c r="B234" s="81" t="s">
        <v>257</v>
      </c>
      <c r="C234" s="74" t="s">
        <v>804</v>
      </c>
      <c r="D234" s="71">
        <v>45294</v>
      </c>
      <c r="E234" s="72">
        <v>14</v>
      </c>
      <c r="F234" s="81" t="s">
        <v>794</v>
      </c>
      <c r="G234" s="82" t="s">
        <v>24</v>
      </c>
      <c r="H234" s="81"/>
      <c r="I234" s="85" t="s">
        <v>805</v>
      </c>
    </row>
    <row r="235" customFormat="1" hidden="1" customHeight="1" spans="1:9">
      <c r="A235" s="64" t="s">
        <v>455</v>
      </c>
      <c r="B235" s="81" t="s">
        <v>148</v>
      </c>
      <c r="C235" s="74" t="s">
        <v>806</v>
      </c>
      <c r="D235" s="71">
        <v>45294</v>
      </c>
      <c r="E235" s="72">
        <v>15</v>
      </c>
      <c r="F235" s="81"/>
      <c r="G235" s="82" t="s">
        <v>24</v>
      </c>
      <c r="H235" s="81"/>
      <c r="I235" s="85" t="s">
        <v>807</v>
      </c>
    </row>
    <row r="236" customFormat="1" hidden="1" customHeight="1" spans="1:9">
      <c r="A236" s="64" t="s">
        <v>455</v>
      </c>
      <c r="B236" s="81" t="s">
        <v>148</v>
      </c>
      <c r="C236" s="74" t="s">
        <v>808</v>
      </c>
      <c r="D236" s="71">
        <v>45294</v>
      </c>
      <c r="E236" s="72">
        <v>35</v>
      </c>
      <c r="F236" s="81"/>
      <c r="G236" s="82" t="s">
        <v>24</v>
      </c>
      <c r="H236" s="81"/>
      <c r="I236" s="85" t="s">
        <v>809</v>
      </c>
    </row>
    <row r="237" customFormat="1" hidden="1" customHeight="1" spans="1:9">
      <c r="A237" s="64" t="s">
        <v>480</v>
      </c>
      <c r="B237" s="81" t="s">
        <v>481</v>
      </c>
      <c r="C237" s="74" t="s">
        <v>810</v>
      </c>
      <c r="D237" s="71">
        <v>45296</v>
      </c>
      <c r="E237" s="72">
        <v>24</v>
      </c>
      <c r="F237" s="81"/>
      <c r="G237" s="82" t="s">
        <v>24</v>
      </c>
      <c r="H237" s="81"/>
      <c r="I237" s="85" t="s">
        <v>811</v>
      </c>
    </row>
    <row r="238" customFormat="1" hidden="1" customHeight="1" spans="1:9">
      <c r="A238" s="64" t="s">
        <v>530</v>
      </c>
      <c r="B238" s="81" t="s">
        <v>812</v>
      </c>
      <c r="C238" s="74" t="s">
        <v>813</v>
      </c>
      <c r="D238" s="71">
        <v>45296</v>
      </c>
      <c r="E238" s="72">
        <v>14</v>
      </c>
      <c r="F238" s="81"/>
      <c r="G238" s="82" t="s">
        <v>24</v>
      </c>
      <c r="H238" s="81"/>
      <c r="I238" s="85" t="s">
        <v>814</v>
      </c>
    </row>
    <row r="239" customFormat="1" hidden="1" customHeight="1" spans="1:9">
      <c r="A239" s="64" t="s">
        <v>459</v>
      </c>
      <c r="B239" s="81" t="s">
        <v>81</v>
      </c>
      <c r="C239" s="74" t="s">
        <v>815</v>
      </c>
      <c r="D239" s="71">
        <v>45300</v>
      </c>
      <c r="E239" s="72">
        <v>30</v>
      </c>
      <c r="F239" s="81" t="s">
        <v>816</v>
      </c>
      <c r="G239" s="82" t="s">
        <v>24</v>
      </c>
      <c r="H239" s="81"/>
      <c r="I239" s="85" t="s">
        <v>817</v>
      </c>
    </row>
    <row r="240" customFormat="1" hidden="1" customHeight="1" spans="1:9">
      <c r="A240" s="64" t="s">
        <v>480</v>
      </c>
      <c r="B240" s="81" t="s">
        <v>613</v>
      </c>
      <c r="C240" s="74" t="s">
        <v>818</v>
      </c>
      <c r="D240" s="71">
        <v>45301</v>
      </c>
      <c r="E240" s="72">
        <v>79</v>
      </c>
      <c r="F240" s="81"/>
      <c r="G240" s="82" t="s">
        <v>24</v>
      </c>
      <c r="H240" s="81"/>
      <c r="I240" s="85" t="s">
        <v>819</v>
      </c>
    </row>
    <row r="241" customFormat="1" hidden="1" customHeight="1" spans="1:9">
      <c r="A241" s="64" t="s">
        <v>510</v>
      </c>
      <c r="B241" s="81" t="s">
        <v>820</v>
      </c>
      <c r="C241" s="74" t="s">
        <v>821</v>
      </c>
      <c r="D241" s="71">
        <v>45301</v>
      </c>
      <c r="E241" s="72">
        <v>60</v>
      </c>
      <c r="F241" s="81"/>
      <c r="G241" s="82" t="s">
        <v>24</v>
      </c>
      <c r="H241" s="81"/>
      <c r="I241" s="85" t="s">
        <v>822</v>
      </c>
    </row>
    <row r="242" customFormat="1" hidden="1" customHeight="1" spans="1:9">
      <c r="A242" s="64" t="s">
        <v>462</v>
      </c>
      <c r="B242" s="81" t="s">
        <v>257</v>
      </c>
      <c r="C242" s="74" t="s">
        <v>823</v>
      </c>
      <c r="D242" s="71">
        <v>45301</v>
      </c>
      <c r="E242" s="72">
        <v>13</v>
      </c>
      <c r="F242" s="81"/>
      <c r="G242" s="82" t="s">
        <v>24</v>
      </c>
      <c r="H242" s="81"/>
      <c r="I242" s="85" t="s">
        <v>824</v>
      </c>
    </row>
    <row r="243" customFormat="1" hidden="1" customHeight="1" spans="1:9">
      <c r="A243" s="64" t="s">
        <v>462</v>
      </c>
      <c r="B243" s="81" t="s">
        <v>257</v>
      </c>
      <c r="C243" s="74" t="s">
        <v>825</v>
      </c>
      <c r="D243" s="71">
        <v>45306</v>
      </c>
      <c r="E243" s="72">
        <v>33</v>
      </c>
      <c r="F243" s="81"/>
      <c r="G243" s="82" t="s">
        <v>24</v>
      </c>
      <c r="H243" s="81"/>
      <c r="I243" s="85" t="s">
        <v>826</v>
      </c>
    </row>
    <row r="244" customFormat="1" hidden="1" customHeight="1" spans="1:9">
      <c r="A244" s="64" t="s">
        <v>455</v>
      </c>
      <c r="B244" s="81" t="s">
        <v>90</v>
      </c>
      <c r="C244" s="74" t="s">
        <v>827</v>
      </c>
      <c r="D244" s="71">
        <v>45306</v>
      </c>
      <c r="E244" s="72">
        <v>10</v>
      </c>
      <c r="F244" s="81" t="s">
        <v>828</v>
      </c>
      <c r="G244" s="82" t="s">
        <v>24</v>
      </c>
      <c r="H244" s="81"/>
      <c r="I244" s="85" t="s">
        <v>829</v>
      </c>
    </row>
    <row r="245" customFormat="1" hidden="1" customHeight="1" spans="1:9">
      <c r="A245" s="64" t="s">
        <v>462</v>
      </c>
      <c r="B245" s="81" t="s">
        <v>257</v>
      </c>
      <c r="C245" s="74" t="s">
        <v>830</v>
      </c>
      <c r="D245" s="71">
        <v>45307</v>
      </c>
      <c r="E245" s="72">
        <v>60</v>
      </c>
      <c r="F245" s="81" t="s">
        <v>831</v>
      </c>
      <c r="G245" s="82" t="s">
        <v>24</v>
      </c>
      <c r="H245" s="81"/>
      <c r="I245" s="85" t="s">
        <v>832</v>
      </c>
    </row>
    <row r="246" customFormat="1" hidden="1" customHeight="1" spans="1:9">
      <c r="A246" s="64" t="s">
        <v>526</v>
      </c>
      <c r="B246" s="81" t="s">
        <v>27</v>
      </c>
      <c r="C246" s="70" t="s">
        <v>833</v>
      </c>
      <c r="D246" s="71">
        <v>45308</v>
      </c>
      <c r="E246" s="72">
        <v>22</v>
      </c>
      <c r="F246" s="81"/>
      <c r="G246" s="82" t="s">
        <v>24</v>
      </c>
      <c r="H246" s="81"/>
      <c r="I246" s="85" t="s">
        <v>834</v>
      </c>
    </row>
    <row r="247" customHeight="1" spans="1:9">
      <c r="A247" s="64" t="s">
        <v>459</v>
      </c>
      <c r="B247" s="81" t="s">
        <v>57</v>
      </c>
      <c r="C247" s="70" t="s">
        <v>835</v>
      </c>
      <c r="D247" s="71">
        <v>45309</v>
      </c>
      <c r="E247" s="72">
        <v>60</v>
      </c>
      <c r="F247" s="81" t="s">
        <v>836</v>
      </c>
      <c r="G247" s="82" t="s">
        <v>24</v>
      </c>
      <c r="H247" s="81" t="s">
        <v>363</v>
      </c>
      <c r="I247" s="84" t="s">
        <v>837</v>
      </c>
    </row>
    <row r="248" customFormat="1" hidden="1" customHeight="1" spans="1:9">
      <c r="A248" s="64" t="s">
        <v>459</v>
      </c>
      <c r="B248" s="81" t="s">
        <v>57</v>
      </c>
      <c r="C248" s="74" t="s">
        <v>838</v>
      </c>
      <c r="D248" s="71">
        <v>45320</v>
      </c>
      <c r="E248" s="72">
        <v>23</v>
      </c>
      <c r="F248" s="81" t="s">
        <v>839</v>
      </c>
      <c r="G248" s="76">
        <v>45354</v>
      </c>
      <c r="H248" s="81" t="s">
        <v>294</v>
      </c>
      <c r="I248" s="85" t="s">
        <v>840</v>
      </c>
    </row>
    <row r="249" customFormat="1" hidden="1" customHeight="1" spans="1:9">
      <c r="A249" s="64" t="s">
        <v>526</v>
      </c>
      <c r="B249" s="81" t="s">
        <v>15</v>
      </c>
      <c r="C249" s="70" t="s">
        <v>841</v>
      </c>
      <c r="D249" s="71">
        <v>45320</v>
      </c>
      <c r="E249" s="72">
        <v>11</v>
      </c>
      <c r="F249" s="81"/>
      <c r="G249" s="82" t="s">
        <v>24</v>
      </c>
      <c r="H249" s="81"/>
      <c r="I249" s="85" t="s">
        <v>842</v>
      </c>
    </row>
    <row r="250" customFormat="1" hidden="1" customHeight="1" spans="1:9">
      <c r="A250" s="64" t="s">
        <v>510</v>
      </c>
      <c r="B250" s="81" t="s">
        <v>820</v>
      </c>
      <c r="C250" s="74" t="s">
        <v>843</v>
      </c>
      <c r="D250" s="71">
        <v>45320</v>
      </c>
      <c r="E250" s="72">
        <v>14</v>
      </c>
      <c r="F250" s="81" t="s">
        <v>844</v>
      </c>
      <c r="G250" s="82" t="s">
        <v>24</v>
      </c>
      <c r="H250" s="81"/>
      <c r="I250" s="85" t="s">
        <v>845</v>
      </c>
    </row>
    <row r="251" customFormat="1" hidden="1" customHeight="1" spans="1:9">
      <c r="A251" s="64" t="s">
        <v>462</v>
      </c>
      <c r="B251" s="81" t="s">
        <v>257</v>
      </c>
      <c r="C251" s="74" t="s">
        <v>846</v>
      </c>
      <c r="D251" s="71">
        <v>45321</v>
      </c>
      <c r="E251" s="72">
        <v>10</v>
      </c>
      <c r="F251" s="81" t="s">
        <v>847</v>
      </c>
      <c r="G251" s="82" t="s">
        <v>24</v>
      </c>
      <c r="H251" s="81"/>
      <c r="I251" s="85" t="s">
        <v>848</v>
      </c>
    </row>
    <row r="252" customHeight="1" spans="1:9">
      <c r="A252" s="64" t="s">
        <v>530</v>
      </c>
      <c r="B252" s="81" t="s">
        <v>849</v>
      </c>
      <c r="C252" s="70" t="s">
        <v>850</v>
      </c>
      <c r="D252" s="71">
        <v>45314</v>
      </c>
      <c r="E252" s="87" t="s">
        <v>661</v>
      </c>
      <c r="F252" s="82" t="s">
        <v>24</v>
      </c>
      <c r="G252" s="82" t="s">
        <v>24</v>
      </c>
      <c r="H252" s="81" t="s">
        <v>363</v>
      </c>
      <c r="I252" s="84"/>
    </row>
    <row r="253" customFormat="1" hidden="1" customHeight="1" spans="1:9">
      <c r="A253" s="64" t="s">
        <v>526</v>
      </c>
      <c r="B253" s="81" t="s">
        <v>15</v>
      </c>
      <c r="C253" s="70" t="s">
        <v>851</v>
      </c>
      <c r="D253" s="71">
        <v>45322</v>
      </c>
      <c r="E253" s="72">
        <v>147</v>
      </c>
      <c r="F253" s="81" t="s">
        <v>852</v>
      </c>
      <c r="G253" s="82" t="s">
        <v>853</v>
      </c>
      <c r="H253" s="81"/>
      <c r="I253" s="85" t="s">
        <v>854</v>
      </c>
    </row>
    <row r="254" customFormat="1" hidden="1" customHeight="1" spans="1:9">
      <c r="A254" s="64" t="s">
        <v>492</v>
      </c>
      <c r="B254" s="81" t="s">
        <v>427</v>
      </c>
      <c r="C254" s="74" t="s">
        <v>855</v>
      </c>
      <c r="D254" s="71">
        <v>45324</v>
      </c>
      <c r="E254" s="72">
        <v>84</v>
      </c>
      <c r="F254" s="81" t="s">
        <v>856</v>
      </c>
      <c r="G254" s="82" t="s">
        <v>24</v>
      </c>
      <c r="H254" s="81"/>
      <c r="I254" s="85" t="s">
        <v>857</v>
      </c>
    </row>
    <row r="255" customFormat="1" hidden="1" customHeight="1" spans="1:9">
      <c r="A255" s="64" t="s">
        <v>501</v>
      </c>
      <c r="B255" s="81" t="s">
        <v>69</v>
      </c>
      <c r="C255" s="74" t="s">
        <v>858</v>
      </c>
      <c r="D255" s="71">
        <v>45324</v>
      </c>
      <c r="E255" s="72">
        <v>46</v>
      </c>
      <c r="F255" s="81" t="s">
        <v>859</v>
      </c>
      <c r="G255" s="82">
        <v>45354</v>
      </c>
      <c r="H255" s="81" t="s">
        <v>294</v>
      </c>
      <c r="I255" s="85" t="s">
        <v>860</v>
      </c>
    </row>
    <row r="256" customFormat="1" hidden="1" customHeight="1" spans="1:9">
      <c r="A256" s="64" t="s">
        <v>501</v>
      </c>
      <c r="B256" s="81" t="s">
        <v>861</v>
      </c>
      <c r="C256" s="74" t="s">
        <v>862</v>
      </c>
      <c r="D256" s="71">
        <v>45324</v>
      </c>
      <c r="E256" s="72">
        <v>30</v>
      </c>
      <c r="F256" s="81" t="s">
        <v>859</v>
      </c>
      <c r="G256" s="82">
        <v>45354</v>
      </c>
      <c r="H256" s="81" t="s">
        <v>294</v>
      </c>
      <c r="I256" s="85" t="s">
        <v>863</v>
      </c>
    </row>
    <row r="257" customFormat="1" hidden="1" customHeight="1" spans="1:9">
      <c r="A257" s="64" t="s">
        <v>501</v>
      </c>
      <c r="B257" s="81" t="s">
        <v>667</v>
      </c>
      <c r="C257" s="74" t="s">
        <v>864</v>
      </c>
      <c r="D257" s="71">
        <v>45324</v>
      </c>
      <c r="E257" s="72">
        <v>19</v>
      </c>
      <c r="F257" s="81" t="s">
        <v>859</v>
      </c>
      <c r="G257" s="82">
        <v>45354</v>
      </c>
      <c r="H257" s="81" t="s">
        <v>294</v>
      </c>
      <c r="I257" s="85" t="s">
        <v>865</v>
      </c>
    </row>
    <row r="258" customFormat="1" hidden="1" customHeight="1" spans="1:9">
      <c r="A258" s="64" t="s">
        <v>501</v>
      </c>
      <c r="B258" s="81" t="s">
        <v>670</v>
      </c>
      <c r="C258" s="74" t="s">
        <v>866</v>
      </c>
      <c r="D258" s="71">
        <v>45324</v>
      </c>
      <c r="E258" s="72">
        <v>9</v>
      </c>
      <c r="F258" s="81" t="s">
        <v>867</v>
      </c>
      <c r="G258" s="82"/>
      <c r="H258" s="81" t="s">
        <v>294</v>
      </c>
      <c r="I258" s="85" t="s">
        <v>868</v>
      </c>
    </row>
    <row r="259" customFormat="1" hidden="1" customHeight="1" spans="1:9">
      <c r="A259" s="64" t="s">
        <v>501</v>
      </c>
      <c r="B259" s="81" t="s">
        <v>381</v>
      </c>
      <c r="C259" s="74" t="s">
        <v>869</v>
      </c>
      <c r="D259" s="71">
        <v>45324</v>
      </c>
      <c r="E259" s="72">
        <v>30</v>
      </c>
      <c r="F259" s="81" t="s">
        <v>870</v>
      </c>
      <c r="G259" s="82"/>
      <c r="H259" s="81" t="s">
        <v>294</v>
      </c>
      <c r="I259" s="85" t="s">
        <v>871</v>
      </c>
    </row>
    <row r="260" customFormat="1" hidden="1" customHeight="1" spans="1:9">
      <c r="A260" s="64" t="s">
        <v>455</v>
      </c>
      <c r="B260" s="81" t="s">
        <v>160</v>
      </c>
      <c r="C260" s="74" t="s">
        <v>872</v>
      </c>
      <c r="D260" s="71">
        <v>45325</v>
      </c>
      <c r="E260" s="72">
        <v>58</v>
      </c>
      <c r="F260" s="81" t="s">
        <v>141</v>
      </c>
      <c r="G260" s="82" t="s">
        <v>24</v>
      </c>
      <c r="H260" s="82" t="s">
        <v>24</v>
      </c>
      <c r="I260" s="85" t="s">
        <v>873</v>
      </c>
    </row>
    <row r="261" customFormat="1" hidden="1" customHeight="1" spans="1:9">
      <c r="A261" s="64" t="s">
        <v>510</v>
      </c>
      <c r="B261" s="81" t="s">
        <v>820</v>
      </c>
      <c r="C261" s="74" t="s">
        <v>874</v>
      </c>
      <c r="D261" s="71">
        <v>45325</v>
      </c>
      <c r="E261" s="72">
        <v>74</v>
      </c>
      <c r="F261" s="81" t="s">
        <v>875</v>
      </c>
      <c r="G261" s="82">
        <v>45367</v>
      </c>
      <c r="H261" s="82" t="s">
        <v>29</v>
      </c>
      <c r="I261" s="85" t="s">
        <v>876</v>
      </c>
    </row>
    <row r="262" customFormat="1" hidden="1" customHeight="1" spans="1:9">
      <c r="A262" s="64" t="s">
        <v>510</v>
      </c>
      <c r="B262" s="81" t="s">
        <v>820</v>
      </c>
      <c r="C262" s="74" t="s">
        <v>877</v>
      </c>
      <c r="D262" s="71">
        <v>45325</v>
      </c>
      <c r="E262" s="72">
        <v>15</v>
      </c>
      <c r="F262" s="81" t="s">
        <v>878</v>
      </c>
      <c r="G262" s="82">
        <v>45360</v>
      </c>
      <c r="H262" s="82" t="s">
        <v>29</v>
      </c>
      <c r="I262" s="85" t="s">
        <v>879</v>
      </c>
    </row>
    <row r="263" customFormat="1" hidden="1" customHeight="1" spans="1:9">
      <c r="A263" s="64" t="s">
        <v>789</v>
      </c>
      <c r="B263" s="81" t="s">
        <v>796</v>
      </c>
      <c r="C263" s="74" t="s">
        <v>880</v>
      </c>
      <c r="D263" s="71">
        <v>45338</v>
      </c>
      <c r="E263" s="72">
        <v>16</v>
      </c>
      <c r="F263" s="82" t="s">
        <v>24</v>
      </c>
      <c r="G263" s="82" t="s">
        <v>12</v>
      </c>
      <c r="H263" s="82"/>
      <c r="I263" s="85" t="s">
        <v>881</v>
      </c>
    </row>
    <row r="264" customFormat="1" hidden="1" customHeight="1" spans="1:9">
      <c r="A264" s="64" t="s">
        <v>455</v>
      </c>
      <c r="B264" s="81" t="s">
        <v>160</v>
      </c>
      <c r="C264" s="74" t="s">
        <v>882</v>
      </c>
      <c r="D264" s="71">
        <v>45338</v>
      </c>
      <c r="E264" s="72">
        <v>60</v>
      </c>
      <c r="F264" s="86">
        <v>45371</v>
      </c>
      <c r="G264" s="82" t="s">
        <v>12</v>
      </c>
      <c r="H264" s="82"/>
      <c r="I264" s="85" t="s">
        <v>883</v>
      </c>
    </row>
    <row r="265" customFormat="1" hidden="1" customHeight="1" spans="1:9">
      <c r="A265" s="64" t="s">
        <v>458</v>
      </c>
      <c r="B265" s="81" t="s">
        <v>227</v>
      </c>
      <c r="C265" s="74" t="s">
        <v>884</v>
      </c>
      <c r="D265" s="71">
        <v>45338</v>
      </c>
      <c r="E265" s="72">
        <v>60</v>
      </c>
      <c r="F265" s="82" t="s">
        <v>24</v>
      </c>
      <c r="G265" s="82" t="s">
        <v>12</v>
      </c>
      <c r="H265" s="82"/>
      <c r="I265" s="85" t="s">
        <v>885</v>
      </c>
    </row>
    <row r="266" customFormat="1" hidden="1" customHeight="1" spans="1:9">
      <c r="A266" s="64" t="s">
        <v>458</v>
      </c>
      <c r="B266" s="81" t="s">
        <v>291</v>
      </c>
      <c r="C266" s="74" t="s">
        <v>886</v>
      </c>
      <c r="D266" s="71">
        <v>45338</v>
      </c>
      <c r="E266" s="72">
        <v>88</v>
      </c>
      <c r="F266" s="82" t="s">
        <v>24</v>
      </c>
      <c r="G266" s="82" t="s">
        <v>12</v>
      </c>
      <c r="H266" s="82"/>
      <c r="I266" s="85" t="s">
        <v>887</v>
      </c>
    </row>
    <row r="267" customFormat="1" hidden="1" customHeight="1" spans="1:9">
      <c r="A267" s="64" t="s">
        <v>458</v>
      </c>
      <c r="B267" s="81" t="s">
        <v>888</v>
      </c>
      <c r="C267" s="74" t="s">
        <v>889</v>
      </c>
      <c r="D267" s="71">
        <v>45338</v>
      </c>
      <c r="E267" s="72">
        <v>38</v>
      </c>
      <c r="F267" s="82" t="s">
        <v>24</v>
      </c>
      <c r="G267" s="82" t="s">
        <v>12</v>
      </c>
      <c r="H267" s="82"/>
      <c r="I267" s="85" t="s">
        <v>890</v>
      </c>
    </row>
    <row r="268" customFormat="1" hidden="1" customHeight="1" spans="1:9">
      <c r="A268" s="64" t="s">
        <v>458</v>
      </c>
      <c r="B268" s="81" t="s">
        <v>9</v>
      </c>
      <c r="C268" s="74" t="s">
        <v>891</v>
      </c>
      <c r="D268" s="71">
        <v>45338</v>
      </c>
      <c r="E268" s="72">
        <v>52</v>
      </c>
      <c r="F268" s="82" t="s">
        <v>24</v>
      </c>
      <c r="G268" s="82" t="s">
        <v>12</v>
      </c>
      <c r="H268" s="82"/>
      <c r="I268" s="85" t="s">
        <v>892</v>
      </c>
    </row>
    <row r="269" customFormat="1" hidden="1" customHeight="1" spans="1:9">
      <c r="A269" s="64" t="s">
        <v>458</v>
      </c>
      <c r="B269" s="81" t="s">
        <v>440</v>
      </c>
      <c r="C269" s="74" t="s">
        <v>893</v>
      </c>
      <c r="D269" s="71">
        <v>45338</v>
      </c>
      <c r="E269" s="72">
        <v>41</v>
      </c>
      <c r="F269" s="82" t="s">
        <v>24</v>
      </c>
      <c r="G269" s="82" t="s">
        <v>12</v>
      </c>
      <c r="H269" s="82"/>
      <c r="I269" s="85" t="s">
        <v>894</v>
      </c>
    </row>
    <row r="270" customFormat="1" hidden="1" customHeight="1" spans="1:9">
      <c r="A270" s="64" t="s">
        <v>458</v>
      </c>
      <c r="B270" s="81" t="s">
        <v>448</v>
      </c>
      <c r="C270" s="74" t="s">
        <v>895</v>
      </c>
      <c r="D270" s="71">
        <v>45338</v>
      </c>
      <c r="E270" s="72">
        <v>20</v>
      </c>
      <c r="F270" s="82" t="s">
        <v>24</v>
      </c>
      <c r="G270" s="82" t="s">
        <v>12</v>
      </c>
      <c r="H270" s="82"/>
      <c r="I270" s="85" t="s">
        <v>896</v>
      </c>
    </row>
    <row r="271" customFormat="1" hidden="1" customHeight="1" spans="1:9">
      <c r="A271" s="64" t="s">
        <v>458</v>
      </c>
      <c r="B271" s="81" t="s">
        <v>897</v>
      </c>
      <c r="C271" s="74" t="s">
        <v>898</v>
      </c>
      <c r="D271" s="71">
        <v>45338</v>
      </c>
      <c r="E271" s="72">
        <v>46</v>
      </c>
      <c r="F271" s="82" t="s">
        <v>24</v>
      </c>
      <c r="G271" s="82" t="s">
        <v>12</v>
      </c>
      <c r="H271" s="82"/>
      <c r="I271" s="85" t="s">
        <v>899</v>
      </c>
    </row>
    <row r="272" customFormat="1" hidden="1" customHeight="1" spans="1:9">
      <c r="A272" s="64" t="s">
        <v>458</v>
      </c>
      <c r="B272" s="81" t="s">
        <v>688</v>
      </c>
      <c r="C272" s="74" t="s">
        <v>900</v>
      </c>
      <c r="D272" s="71">
        <v>45338</v>
      </c>
      <c r="E272" s="72">
        <v>20</v>
      </c>
      <c r="F272" s="82" t="s">
        <v>24</v>
      </c>
      <c r="G272" s="82" t="s">
        <v>12</v>
      </c>
      <c r="H272" s="82"/>
      <c r="I272" s="85" t="s">
        <v>901</v>
      </c>
    </row>
    <row r="273" customFormat="1" hidden="1" customHeight="1" spans="1:9">
      <c r="A273" s="64" t="s">
        <v>492</v>
      </c>
      <c r="B273" s="81" t="s">
        <v>427</v>
      </c>
      <c r="C273" s="74" t="s">
        <v>902</v>
      </c>
      <c r="D273" s="71">
        <v>45341</v>
      </c>
      <c r="E273" s="72">
        <v>2633</v>
      </c>
      <c r="F273" s="81" t="s">
        <v>903</v>
      </c>
      <c r="G273" s="82">
        <v>45381</v>
      </c>
      <c r="H273" s="82" t="s">
        <v>294</v>
      </c>
      <c r="I273" s="85" t="s">
        <v>904</v>
      </c>
    </row>
    <row r="274" customHeight="1" spans="1:9">
      <c r="A274" s="64" t="s">
        <v>455</v>
      </c>
      <c r="B274" s="81" t="s">
        <v>160</v>
      </c>
      <c r="C274" s="70" t="s">
        <v>905</v>
      </c>
      <c r="D274" s="71">
        <v>45343</v>
      </c>
      <c r="E274" s="72">
        <v>36</v>
      </c>
      <c r="F274" s="81" t="s">
        <v>906</v>
      </c>
      <c r="G274" s="82">
        <v>45361</v>
      </c>
      <c r="H274" s="82" t="s">
        <v>363</v>
      </c>
      <c r="I274" s="84" t="s">
        <v>907</v>
      </c>
    </row>
    <row r="275" customFormat="1" hidden="1" customHeight="1" spans="1:9">
      <c r="A275" s="64" t="s">
        <v>459</v>
      </c>
      <c r="B275" s="81" t="s">
        <v>57</v>
      </c>
      <c r="C275" s="74" t="s">
        <v>908</v>
      </c>
      <c r="D275" s="71">
        <v>45343</v>
      </c>
      <c r="E275" s="72">
        <v>25</v>
      </c>
      <c r="F275" s="81" t="s">
        <v>909</v>
      </c>
      <c r="G275" s="82">
        <v>45361</v>
      </c>
      <c r="H275" s="82" t="s">
        <v>294</v>
      </c>
      <c r="I275" s="85" t="s">
        <v>910</v>
      </c>
    </row>
    <row r="276" customFormat="1" hidden="1" customHeight="1" spans="1:9">
      <c r="A276" s="64" t="s">
        <v>462</v>
      </c>
      <c r="B276" s="81" t="s">
        <v>257</v>
      </c>
      <c r="C276" s="74" t="s">
        <v>911</v>
      </c>
      <c r="D276" s="71">
        <v>45349</v>
      </c>
      <c r="E276" s="72">
        <v>20</v>
      </c>
      <c r="F276" s="81" t="s">
        <v>912</v>
      </c>
      <c r="G276" s="82"/>
      <c r="H276" s="82"/>
      <c r="I276" s="85" t="s">
        <v>913</v>
      </c>
    </row>
    <row r="277" customFormat="1" hidden="1" customHeight="1" spans="1:9">
      <c r="A277" s="64" t="s">
        <v>458</v>
      </c>
      <c r="B277" s="81" t="s">
        <v>227</v>
      </c>
      <c r="C277" s="74" t="s">
        <v>914</v>
      </c>
      <c r="D277" s="71">
        <v>45349</v>
      </c>
      <c r="E277" s="72">
        <v>36</v>
      </c>
      <c r="F277" s="82" t="s">
        <v>24</v>
      </c>
      <c r="G277" s="82" t="s">
        <v>12</v>
      </c>
      <c r="H277" s="82"/>
      <c r="I277" s="85" t="s">
        <v>915</v>
      </c>
    </row>
    <row r="278" customFormat="1" hidden="1" customHeight="1" spans="1:9">
      <c r="A278" s="64" t="s">
        <v>492</v>
      </c>
      <c r="B278" s="81" t="s">
        <v>916</v>
      </c>
      <c r="C278" s="74" t="s">
        <v>917</v>
      </c>
      <c r="D278" s="71">
        <v>45349</v>
      </c>
      <c r="E278" s="72">
        <v>12</v>
      </c>
      <c r="F278" s="82" t="s">
        <v>918</v>
      </c>
      <c r="G278" s="82"/>
      <c r="H278" s="82"/>
      <c r="I278" s="85" t="s">
        <v>919</v>
      </c>
    </row>
    <row r="279" customFormat="1" ht="37.5" hidden="1" customHeight="1" spans="1:9">
      <c r="A279" s="88" t="s">
        <v>501</v>
      </c>
      <c r="B279" s="81" t="s">
        <v>423</v>
      </c>
      <c r="C279" s="74" t="s">
        <v>920</v>
      </c>
      <c r="D279" s="71">
        <v>45352</v>
      </c>
      <c r="E279" s="72">
        <v>10</v>
      </c>
      <c r="F279" s="86" t="s">
        <v>18</v>
      </c>
      <c r="G279" s="86" t="s">
        <v>18</v>
      </c>
      <c r="H279" s="86" t="s">
        <v>18</v>
      </c>
      <c r="I279" s="85" t="s">
        <v>921</v>
      </c>
    </row>
    <row r="280" customFormat="1" ht="37.5" hidden="1" customHeight="1" spans="1:9">
      <c r="A280" s="64" t="s">
        <v>492</v>
      </c>
      <c r="B280" s="81" t="s">
        <v>427</v>
      </c>
      <c r="C280" s="74" t="s">
        <v>922</v>
      </c>
      <c r="D280" s="71">
        <v>45352</v>
      </c>
      <c r="E280" s="72">
        <v>72</v>
      </c>
      <c r="F280" s="86" t="s">
        <v>18</v>
      </c>
      <c r="G280" s="86" t="s">
        <v>18</v>
      </c>
      <c r="H280" s="86" t="s">
        <v>18</v>
      </c>
      <c r="I280" s="85" t="s">
        <v>923</v>
      </c>
    </row>
    <row r="281" customFormat="1" ht="37.5" hidden="1" customHeight="1" spans="1:9">
      <c r="A281" s="64" t="s">
        <v>492</v>
      </c>
      <c r="B281" s="81" t="s">
        <v>427</v>
      </c>
      <c r="C281" s="74" t="s">
        <v>924</v>
      </c>
      <c r="D281" s="71">
        <v>45355</v>
      </c>
      <c r="E281" s="72">
        <v>23</v>
      </c>
      <c r="F281" s="86" t="s">
        <v>18</v>
      </c>
      <c r="G281" s="86" t="s">
        <v>18</v>
      </c>
      <c r="H281" s="86" t="s">
        <v>18</v>
      </c>
      <c r="I281" s="85" t="s">
        <v>925</v>
      </c>
    </row>
    <row r="282" customFormat="1" ht="37.5" hidden="1" customHeight="1" spans="1:9">
      <c r="A282" s="64" t="s">
        <v>462</v>
      </c>
      <c r="B282" s="81" t="s">
        <v>210</v>
      </c>
      <c r="C282" s="74" t="s">
        <v>926</v>
      </c>
      <c r="D282" s="71">
        <v>45355</v>
      </c>
      <c r="E282" s="72">
        <v>12</v>
      </c>
      <c r="F282" s="86" t="s">
        <v>18</v>
      </c>
      <c r="G282" s="82" t="s">
        <v>12</v>
      </c>
      <c r="H282" s="86" t="s">
        <v>18</v>
      </c>
      <c r="I282" s="85" t="s">
        <v>927</v>
      </c>
    </row>
    <row r="283" customFormat="1" ht="37.5" hidden="1" customHeight="1" spans="1:9">
      <c r="A283" s="64" t="s">
        <v>459</v>
      </c>
      <c r="B283" s="81" t="s">
        <v>57</v>
      </c>
      <c r="C283" s="74" t="s">
        <v>928</v>
      </c>
      <c r="D283" s="71">
        <v>45356</v>
      </c>
      <c r="E283" s="72">
        <v>15</v>
      </c>
      <c r="F283" s="82" t="s">
        <v>929</v>
      </c>
      <c r="G283" s="82" t="s">
        <v>12</v>
      </c>
      <c r="H283" s="86" t="s">
        <v>18</v>
      </c>
      <c r="I283" s="85" t="s">
        <v>930</v>
      </c>
    </row>
    <row r="284" customFormat="1" ht="37.5" hidden="1" customHeight="1" spans="1:9">
      <c r="A284" s="64" t="s">
        <v>455</v>
      </c>
      <c r="B284" s="81" t="s">
        <v>90</v>
      </c>
      <c r="C284" s="74" t="s">
        <v>931</v>
      </c>
      <c r="D284" s="71">
        <v>45356</v>
      </c>
      <c r="E284" s="72">
        <v>15</v>
      </c>
      <c r="F284" s="82" t="s">
        <v>932</v>
      </c>
      <c r="G284" s="82" t="s">
        <v>12</v>
      </c>
      <c r="H284" s="86" t="s">
        <v>18</v>
      </c>
      <c r="I284" s="85" t="s">
        <v>933</v>
      </c>
    </row>
    <row r="285" customFormat="1" ht="37.5" hidden="1" customHeight="1" spans="1:9">
      <c r="A285" s="64" t="s">
        <v>501</v>
      </c>
      <c r="B285" s="81" t="s">
        <v>423</v>
      </c>
      <c r="C285" s="74" t="s">
        <v>934</v>
      </c>
      <c r="D285" s="71">
        <v>45356</v>
      </c>
      <c r="E285" s="72">
        <v>20</v>
      </c>
      <c r="F285" s="86" t="s">
        <v>18</v>
      </c>
      <c r="G285" s="86" t="s">
        <v>18</v>
      </c>
      <c r="H285" s="86" t="s">
        <v>18</v>
      </c>
      <c r="I285" s="85" t="s">
        <v>935</v>
      </c>
    </row>
    <row r="286" customFormat="1" ht="37.5" hidden="1" customHeight="1" spans="1:9">
      <c r="A286" s="64" t="s">
        <v>462</v>
      </c>
      <c r="B286" s="81" t="s">
        <v>423</v>
      </c>
      <c r="C286" s="74" t="s">
        <v>936</v>
      </c>
      <c r="D286" s="71">
        <v>45358</v>
      </c>
      <c r="E286" s="72">
        <v>28</v>
      </c>
      <c r="F286" s="86" t="s">
        <v>18</v>
      </c>
      <c r="G286" s="86" t="s">
        <v>18</v>
      </c>
      <c r="H286" s="86" t="s">
        <v>18</v>
      </c>
      <c r="I286" s="85" t="s">
        <v>937</v>
      </c>
    </row>
    <row r="287" customFormat="1" ht="37.5" hidden="1" customHeight="1" spans="1:9">
      <c r="A287" s="64" t="s">
        <v>501</v>
      </c>
      <c r="B287" s="81" t="s">
        <v>423</v>
      </c>
      <c r="C287" s="74" t="s">
        <v>938</v>
      </c>
      <c r="D287" s="71">
        <v>45358</v>
      </c>
      <c r="E287" s="72">
        <v>25</v>
      </c>
      <c r="F287" s="86" t="s">
        <v>18</v>
      </c>
      <c r="G287" s="86" t="s">
        <v>18</v>
      </c>
      <c r="H287" s="86" t="s">
        <v>18</v>
      </c>
      <c r="I287" s="85" t="s">
        <v>939</v>
      </c>
    </row>
    <row r="288" customFormat="1" ht="37.5" hidden="1" customHeight="1" spans="1:9">
      <c r="A288" s="64" t="s">
        <v>462</v>
      </c>
      <c r="B288" s="81" t="s">
        <v>257</v>
      </c>
      <c r="C288" s="74" t="s">
        <v>940</v>
      </c>
      <c r="D288" s="71">
        <v>45362</v>
      </c>
      <c r="E288" s="72">
        <v>120</v>
      </c>
      <c r="F288" s="86" t="s">
        <v>18</v>
      </c>
      <c r="G288" s="86" t="s">
        <v>18</v>
      </c>
      <c r="H288" s="86" t="s">
        <v>18</v>
      </c>
      <c r="I288" s="85" t="s">
        <v>941</v>
      </c>
    </row>
    <row r="289" customFormat="1" ht="37.5" hidden="1" customHeight="1" spans="1:9">
      <c r="A289" s="64" t="s">
        <v>474</v>
      </c>
      <c r="B289" s="81" t="s">
        <v>942</v>
      </c>
      <c r="C289" s="74" t="s">
        <v>943</v>
      </c>
      <c r="D289" s="71">
        <v>45362</v>
      </c>
      <c r="E289" s="72">
        <v>12</v>
      </c>
      <c r="F289" s="82" t="s">
        <v>944</v>
      </c>
      <c r="G289" s="86" t="s">
        <v>18</v>
      </c>
      <c r="H289" s="86" t="s">
        <v>18</v>
      </c>
      <c r="I289" s="85" t="s">
        <v>945</v>
      </c>
    </row>
    <row r="290" customFormat="1" ht="37.5" hidden="1" customHeight="1" spans="1:9">
      <c r="A290" s="64" t="s">
        <v>474</v>
      </c>
      <c r="B290" s="81" t="s">
        <v>303</v>
      </c>
      <c r="C290" s="74" t="s">
        <v>946</v>
      </c>
      <c r="D290" s="71">
        <v>45362</v>
      </c>
      <c r="E290" s="72">
        <v>238</v>
      </c>
      <c r="F290" s="82" t="s">
        <v>947</v>
      </c>
      <c r="G290" s="86" t="s">
        <v>18</v>
      </c>
      <c r="H290" s="86" t="s">
        <v>18</v>
      </c>
      <c r="I290" s="85" t="s">
        <v>948</v>
      </c>
    </row>
    <row r="291" customFormat="1" ht="37.5" hidden="1" customHeight="1" spans="1:9">
      <c r="A291" s="64" t="s">
        <v>458</v>
      </c>
      <c r="B291" s="81" t="s">
        <v>448</v>
      </c>
      <c r="C291" s="74" t="s">
        <v>949</v>
      </c>
      <c r="D291" s="71">
        <v>45362</v>
      </c>
      <c r="E291" s="72">
        <v>20</v>
      </c>
      <c r="F291" s="82" t="s">
        <v>950</v>
      </c>
      <c r="G291" s="86" t="s">
        <v>18</v>
      </c>
      <c r="H291" s="86" t="s">
        <v>18</v>
      </c>
      <c r="I291" s="85" t="s">
        <v>951</v>
      </c>
    </row>
    <row r="292" customFormat="1" ht="37.5" hidden="1" customHeight="1" spans="1:9">
      <c r="A292" s="64" t="s">
        <v>492</v>
      </c>
      <c r="B292" s="81" t="s">
        <v>427</v>
      </c>
      <c r="C292" s="74" t="s">
        <v>952</v>
      </c>
      <c r="D292" s="71">
        <v>45362</v>
      </c>
      <c r="E292" s="72">
        <v>15</v>
      </c>
      <c r="F292" s="82" t="s">
        <v>953</v>
      </c>
      <c r="G292" s="86" t="s">
        <v>18</v>
      </c>
      <c r="H292" s="86" t="s">
        <v>18</v>
      </c>
      <c r="I292" s="85" t="s">
        <v>954</v>
      </c>
    </row>
    <row r="293" customFormat="1" ht="37.5" hidden="1" customHeight="1" spans="1:9">
      <c r="A293" s="64" t="s">
        <v>474</v>
      </c>
      <c r="B293" s="81" t="s">
        <v>36</v>
      </c>
      <c r="C293" s="74" t="s">
        <v>955</v>
      </c>
      <c r="D293" s="71">
        <v>45363</v>
      </c>
      <c r="E293" s="72">
        <v>13</v>
      </c>
      <c r="F293" s="82" t="s">
        <v>947</v>
      </c>
      <c r="G293" s="86" t="s">
        <v>18</v>
      </c>
      <c r="H293" s="86" t="s">
        <v>18</v>
      </c>
      <c r="I293" s="85" t="s">
        <v>956</v>
      </c>
    </row>
    <row r="294" customFormat="1" ht="37.5" hidden="1" customHeight="1" spans="1:9">
      <c r="A294" s="64" t="s">
        <v>492</v>
      </c>
      <c r="B294" s="81" t="s">
        <v>427</v>
      </c>
      <c r="C294" s="74" t="s">
        <v>957</v>
      </c>
      <c r="D294" s="71">
        <v>45363</v>
      </c>
      <c r="E294" s="72">
        <v>28</v>
      </c>
      <c r="F294" s="82" t="s">
        <v>953</v>
      </c>
      <c r="G294" s="86" t="s">
        <v>18</v>
      </c>
      <c r="H294" s="86" t="s">
        <v>18</v>
      </c>
      <c r="I294" s="85" t="s">
        <v>958</v>
      </c>
    </row>
    <row r="295" customFormat="1" ht="37.5" hidden="1" customHeight="1" spans="1:9">
      <c r="A295" s="64" t="s">
        <v>455</v>
      </c>
      <c r="B295" s="81" t="s">
        <v>959</v>
      </c>
      <c r="C295" s="74" t="s">
        <v>960</v>
      </c>
      <c r="D295" s="71">
        <v>45363</v>
      </c>
      <c r="E295" s="72">
        <v>50</v>
      </c>
      <c r="F295" s="82" t="s">
        <v>961</v>
      </c>
      <c r="G295" s="86" t="s">
        <v>18</v>
      </c>
      <c r="H295" s="86" t="s">
        <v>18</v>
      </c>
      <c r="I295" s="85" t="s">
        <v>962</v>
      </c>
    </row>
    <row r="296" ht="37.5" customHeight="1" spans="1:9">
      <c r="A296" s="64" t="s">
        <v>963</v>
      </c>
      <c r="B296" s="81" t="s">
        <v>964</v>
      </c>
      <c r="C296" s="70" t="s">
        <v>965</v>
      </c>
      <c r="D296" s="71">
        <v>45364</v>
      </c>
      <c r="E296" s="72">
        <v>9257</v>
      </c>
      <c r="F296" s="82" t="s">
        <v>966</v>
      </c>
      <c r="G296" s="82">
        <v>45402</v>
      </c>
      <c r="H296" s="82" t="s">
        <v>967</v>
      </c>
      <c r="I296" s="84" t="s">
        <v>968</v>
      </c>
    </row>
    <row r="297" ht="37.5" customHeight="1" spans="1:9">
      <c r="A297" s="64" t="s">
        <v>462</v>
      </c>
      <c r="B297" s="81" t="s">
        <v>767</v>
      </c>
      <c r="C297" s="70" t="s">
        <v>969</v>
      </c>
      <c r="D297" s="71">
        <v>45366</v>
      </c>
      <c r="E297" s="72">
        <v>62</v>
      </c>
      <c r="F297" s="82" t="s">
        <v>970</v>
      </c>
      <c r="G297" s="86" t="s">
        <v>12</v>
      </c>
      <c r="H297" s="82" t="s">
        <v>363</v>
      </c>
      <c r="I297" s="84" t="s">
        <v>971</v>
      </c>
    </row>
    <row r="298" ht="37.5" customHeight="1" spans="1:9">
      <c r="A298" s="64" t="s">
        <v>492</v>
      </c>
      <c r="B298" s="81" t="s">
        <v>51</v>
      </c>
      <c r="C298" s="70" t="s">
        <v>972</v>
      </c>
      <c r="D298" s="71">
        <v>45371</v>
      </c>
      <c r="E298" s="72">
        <v>204</v>
      </c>
      <c r="F298" s="82" t="s">
        <v>973</v>
      </c>
      <c r="G298" s="82">
        <v>45382</v>
      </c>
      <c r="H298" s="82" t="s">
        <v>974</v>
      </c>
      <c r="I298" s="84" t="s">
        <v>975</v>
      </c>
    </row>
    <row r="299" customFormat="1" ht="37.5" hidden="1" customHeight="1" spans="1:9">
      <c r="A299" s="64" t="s">
        <v>789</v>
      </c>
      <c r="B299" s="81" t="s">
        <v>790</v>
      </c>
      <c r="C299" s="74" t="s">
        <v>976</v>
      </c>
      <c r="D299" s="71">
        <v>45372</v>
      </c>
      <c r="E299" s="72">
        <v>13</v>
      </c>
      <c r="F299" s="86" t="s">
        <v>18</v>
      </c>
      <c r="G299" s="86" t="s">
        <v>18</v>
      </c>
      <c r="H299" s="86" t="s">
        <v>18</v>
      </c>
      <c r="I299" s="85" t="s">
        <v>977</v>
      </c>
    </row>
    <row r="300" customFormat="1" ht="37.5" hidden="1" customHeight="1" spans="1:9">
      <c r="A300" s="64" t="s">
        <v>510</v>
      </c>
      <c r="B300" s="81" t="s">
        <v>279</v>
      </c>
      <c r="C300" s="74" t="s">
        <v>978</v>
      </c>
      <c r="D300" s="71">
        <v>45373</v>
      </c>
      <c r="E300" s="72">
        <v>11</v>
      </c>
      <c r="F300" s="82" t="s">
        <v>979</v>
      </c>
      <c r="G300" s="86" t="s">
        <v>12</v>
      </c>
      <c r="H300" s="82">
        <v>45396</v>
      </c>
      <c r="I300" s="85" t="s">
        <v>980</v>
      </c>
    </row>
    <row r="301" customFormat="1" ht="37.5" hidden="1" customHeight="1" spans="1:9">
      <c r="A301" s="64" t="s">
        <v>492</v>
      </c>
      <c r="B301" s="81" t="s">
        <v>427</v>
      </c>
      <c r="C301" s="74" t="s">
        <v>981</v>
      </c>
      <c r="D301" s="71">
        <v>45376</v>
      </c>
      <c r="E301" s="72">
        <v>49</v>
      </c>
      <c r="F301" s="82" t="s">
        <v>982</v>
      </c>
      <c r="G301" s="86" t="s">
        <v>12</v>
      </c>
      <c r="H301" s="86" t="s">
        <v>18</v>
      </c>
      <c r="I301" s="85" t="s">
        <v>983</v>
      </c>
    </row>
    <row r="302" customFormat="1" ht="37.5" hidden="1" customHeight="1" spans="1:9">
      <c r="A302" s="64" t="s">
        <v>462</v>
      </c>
      <c r="B302" s="81" t="s">
        <v>257</v>
      </c>
      <c r="C302" s="74" t="s">
        <v>984</v>
      </c>
      <c r="D302" s="71">
        <v>45376</v>
      </c>
      <c r="E302" s="72">
        <v>9</v>
      </c>
      <c r="F302" s="82" t="s">
        <v>985</v>
      </c>
      <c r="G302" s="86" t="s">
        <v>12</v>
      </c>
      <c r="H302" s="86" t="s">
        <v>18</v>
      </c>
      <c r="I302" s="85" t="s">
        <v>986</v>
      </c>
    </row>
    <row r="303" customFormat="1" ht="37.5" hidden="1" customHeight="1" spans="1:9">
      <c r="A303" s="64" t="s">
        <v>462</v>
      </c>
      <c r="B303" s="81" t="s">
        <v>210</v>
      </c>
      <c r="C303" s="74" t="s">
        <v>987</v>
      </c>
      <c r="D303" s="71">
        <v>45376</v>
      </c>
      <c r="E303" s="72">
        <v>12</v>
      </c>
      <c r="F303" s="86" t="s">
        <v>18</v>
      </c>
      <c r="G303" s="86" t="s">
        <v>12</v>
      </c>
      <c r="H303" s="86" t="s">
        <v>18</v>
      </c>
      <c r="I303" s="85" t="s">
        <v>988</v>
      </c>
    </row>
    <row r="304" customFormat="1" ht="37.5" hidden="1" customHeight="1" spans="1:9">
      <c r="A304" s="64" t="s">
        <v>789</v>
      </c>
      <c r="B304" s="81" t="s">
        <v>796</v>
      </c>
      <c r="C304" s="74" t="s">
        <v>989</v>
      </c>
      <c r="D304" s="71">
        <v>45376</v>
      </c>
      <c r="E304" s="72">
        <v>54</v>
      </c>
      <c r="F304" s="86" t="s">
        <v>18</v>
      </c>
      <c r="G304" s="86" t="s">
        <v>18</v>
      </c>
      <c r="H304" s="86" t="s">
        <v>18</v>
      </c>
      <c r="I304" s="85" t="s">
        <v>990</v>
      </c>
    </row>
    <row r="305" customFormat="1" ht="37.5" hidden="1" customHeight="1" spans="1:9">
      <c r="A305" s="64" t="s">
        <v>789</v>
      </c>
      <c r="B305" s="81" t="s">
        <v>801</v>
      </c>
      <c r="C305" s="74" t="s">
        <v>991</v>
      </c>
      <c r="D305" s="71">
        <v>45378</v>
      </c>
      <c r="E305" s="72">
        <v>85</v>
      </c>
      <c r="F305" s="82" t="s">
        <v>992</v>
      </c>
      <c r="G305" s="86" t="s">
        <v>12</v>
      </c>
      <c r="H305" s="86" t="s">
        <v>18</v>
      </c>
      <c r="I305" s="85" t="s">
        <v>993</v>
      </c>
    </row>
    <row r="306" customFormat="1" ht="37.5" hidden="1" customHeight="1" spans="1:9">
      <c r="A306" s="64" t="s">
        <v>789</v>
      </c>
      <c r="B306" s="81" t="s">
        <v>796</v>
      </c>
      <c r="C306" s="74" t="s">
        <v>994</v>
      </c>
      <c r="D306" s="71">
        <v>45379</v>
      </c>
      <c r="E306" s="72">
        <v>32</v>
      </c>
      <c r="F306" s="86" t="s">
        <v>18</v>
      </c>
      <c r="G306" s="86" t="s">
        <v>18</v>
      </c>
      <c r="H306" s="86" t="s">
        <v>18</v>
      </c>
      <c r="I306" s="85" t="s">
        <v>995</v>
      </c>
    </row>
    <row r="307" customFormat="1" ht="37.5" hidden="1" customHeight="1" spans="1:9">
      <c r="A307" s="64" t="s">
        <v>474</v>
      </c>
      <c r="B307" s="81" t="s">
        <v>996</v>
      </c>
      <c r="C307" s="74" t="s">
        <v>997</v>
      </c>
      <c r="D307" s="71">
        <v>45379</v>
      </c>
      <c r="E307" s="72">
        <v>57</v>
      </c>
      <c r="F307" s="82">
        <v>45387</v>
      </c>
      <c r="G307" s="82">
        <v>45388</v>
      </c>
      <c r="H307" s="82" t="s">
        <v>346</v>
      </c>
      <c r="I307" s="85" t="s">
        <v>998</v>
      </c>
    </row>
    <row r="308" customFormat="1" ht="37.5" hidden="1" customHeight="1" spans="1:9">
      <c r="A308" s="64" t="s">
        <v>459</v>
      </c>
      <c r="B308" s="81" t="s">
        <v>57</v>
      </c>
      <c r="C308" s="74" t="s">
        <v>999</v>
      </c>
      <c r="D308" s="71">
        <v>45379</v>
      </c>
      <c r="E308" s="72">
        <v>49</v>
      </c>
      <c r="F308" s="86" t="s">
        <v>18</v>
      </c>
      <c r="G308" s="86" t="s">
        <v>18</v>
      </c>
      <c r="H308" s="86" t="s">
        <v>18</v>
      </c>
      <c r="I308" s="85" t="s">
        <v>1000</v>
      </c>
    </row>
    <row r="309" customFormat="1" ht="37.5" hidden="1" customHeight="1" spans="1:9">
      <c r="A309" s="64" t="s">
        <v>462</v>
      </c>
      <c r="B309" s="81" t="s">
        <v>184</v>
      </c>
      <c r="C309" s="74" t="s">
        <v>1001</v>
      </c>
      <c r="D309" s="71">
        <v>45379</v>
      </c>
      <c r="E309" s="72">
        <v>60</v>
      </c>
      <c r="F309" s="82" t="s">
        <v>1002</v>
      </c>
      <c r="G309" s="86" t="s">
        <v>12</v>
      </c>
      <c r="H309" s="86" t="s">
        <v>18</v>
      </c>
      <c r="I309" s="85" t="s">
        <v>1003</v>
      </c>
    </row>
    <row r="310" customFormat="1" ht="37.5" hidden="1" customHeight="1" spans="1:9">
      <c r="A310" s="64" t="s">
        <v>480</v>
      </c>
      <c r="B310" s="81" t="s">
        <v>613</v>
      </c>
      <c r="C310" s="74" t="s">
        <v>1004</v>
      </c>
      <c r="D310" s="71">
        <v>45381</v>
      </c>
      <c r="E310" s="72">
        <v>176</v>
      </c>
      <c r="F310" s="86" t="s">
        <v>18</v>
      </c>
      <c r="G310" s="86" t="s">
        <v>18</v>
      </c>
      <c r="H310" s="86" t="s">
        <v>18</v>
      </c>
      <c r="I310" s="85" t="s">
        <v>1005</v>
      </c>
    </row>
    <row r="311" customFormat="1" ht="37.5" hidden="1" customHeight="1" spans="1:9">
      <c r="A311" s="89"/>
      <c r="B311" s="90"/>
      <c r="C311" s="91" t="s">
        <v>955</v>
      </c>
      <c r="D311" s="71">
        <v>45363</v>
      </c>
      <c r="E311" s="92">
        <v>13</v>
      </c>
      <c r="F311" s="93"/>
      <c r="G311" s="93"/>
      <c r="H311" s="93"/>
      <c r="I311" s="94" t="s">
        <v>956</v>
      </c>
    </row>
    <row r="312" customFormat="1" ht="37.5" hidden="1" customHeight="1" spans="1:9">
      <c r="A312" s="89"/>
      <c r="B312" s="90"/>
      <c r="C312" s="91" t="s">
        <v>957</v>
      </c>
      <c r="D312" s="71">
        <v>45363</v>
      </c>
      <c r="E312" s="92">
        <v>28</v>
      </c>
      <c r="F312" s="93"/>
      <c r="G312" s="93"/>
      <c r="H312" s="93"/>
      <c r="I312" s="94" t="s">
        <v>958</v>
      </c>
    </row>
    <row r="313" customFormat="1" ht="37.5" hidden="1" customHeight="1" spans="1:9">
      <c r="A313" s="89"/>
      <c r="B313" s="90"/>
      <c r="C313" s="91" t="s">
        <v>1006</v>
      </c>
      <c r="D313" s="71">
        <v>45363</v>
      </c>
      <c r="E313" s="92">
        <v>100</v>
      </c>
      <c r="F313" s="93"/>
      <c r="G313" s="93"/>
      <c r="H313" s="93"/>
      <c r="I313" s="94" t="s">
        <v>1007</v>
      </c>
    </row>
    <row r="314" customFormat="1" ht="37.5" hidden="1" customHeight="1" spans="1:9">
      <c r="A314" s="89"/>
      <c r="B314" s="90"/>
      <c r="C314" s="91" t="s">
        <v>960</v>
      </c>
      <c r="D314" s="71">
        <v>45363</v>
      </c>
      <c r="E314" s="92">
        <v>50</v>
      </c>
      <c r="F314" s="93"/>
      <c r="G314" s="93"/>
      <c r="H314" s="93"/>
      <c r="I314" s="94" t="s">
        <v>962</v>
      </c>
    </row>
    <row r="315" customFormat="1" ht="37.5" hidden="1" customHeight="1" spans="1:9">
      <c r="A315" s="89"/>
      <c r="B315" s="90"/>
      <c r="C315" s="91" t="s">
        <v>1008</v>
      </c>
      <c r="D315" s="71">
        <v>45363</v>
      </c>
      <c r="E315" s="92">
        <v>60</v>
      </c>
      <c r="F315" s="93"/>
      <c r="G315" s="93"/>
      <c r="H315" s="93"/>
      <c r="I315" s="94" t="s">
        <v>1009</v>
      </c>
    </row>
    <row r="316" customFormat="1" ht="37.5" hidden="1" customHeight="1" spans="1:9">
      <c r="A316" s="89"/>
      <c r="B316" s="90"/>
      <c r="C316" s="91" t="s">
        <v>1010</v>
      </c>
      <c r="D316" s="71">
        <v>45364</v>
      </c>
      <c r="E316" s="92">
        <v>9257</v>
      </c>
      <c r="F316" s="93"/>
      <c r="G316" s="93"/>
      <c r="H316" s="93"/>
      <c r="I316" s="94" t="s">
        <v>1011</v>
      </c>
    </row>
    <row r="317" customFormat="1" ht="37.5" hidden="1" customHeight="1" spans="1:9">
      <c r="A317" s="89"/>
      <c r="B317" s="90"/>
      <c r="C317" s="91" t="s">
        <v>1012</v>
      </c>
      <c r="D317" s="71">
        <v>45368</v>
      </c>
      <c r="E317" s="92"/>
      <c r="F317" s="93"/>
      <c r="G317" s="93"/>
      <c r="H317" s="93"/>
      <c r="I317" s="94" t="s">
        <v>1013</v>
      </c>
    </row>
    <row r="318" customFormat="1" ht="37.5" hidden="1" customHeight="1" spans="1:9">
      <c r="A318" s="89"/>
      <c r="B318" s="90"/>
      <c r="C318" s="91" t="s">
        <v>969</v>
      </c>
      <c r="D318" s="71">
        <v>45368</v>
      </c>
      <c r="E318" s="92"/>
      <c r="F318" s="93"/>
      <c r="G318" s="93"/>
      <c r="H318" s="93"/>
      <c r="I318" s="94" t="s">
        <v>971</v>
      </c>
    </row>
    <row r="319" customFormat="1" ht="37.5" hidden="1" customHeight="1" spans="1:9">
      <c r="A319" s="89"/>
      <c r="B319" s="90"/>
      <c r="C319" s="91" t="s">
        <v>1014</v>
      </c>
      <c r="D319" s="71">
        <v>45368</v>
      </c>
      <c r="E319" s="92"/>
      <c r="F319" s="93"/>
      <c r="G319" s="93"/>
      <c r="H319" s="93"/>
      <c r="I319" s="94" t="s">
        <v>1015</v>
      </c>
    </row>
    <row r="320" customFormat="1" ht="37.5" hidden="1" customHeight="1" spans="1:9">
      <c r="A320" s="89"/>
      <c r="B320" s="90"/>
      <c r="C320" s="91" t="s">
        <v>1016</v>
      </c>
      <c r="D320" s="71">
        <v>45368</v>
      </c>
      <c r="E320" s="92"/>
      <c r="F320" s="93"/>
      <c r="G320" s="93"/>
      <c r="H320" s="93"/>
      <c r="I320" s="94" t="s">
        <v>1017</v>
      </c>
    </row>
    <row r="321" customFormat="1" ht="37.5" hidden="1" customHeight="1" spans="1:9">
      <c r="A321" s="89"/>
      <c r="B321" s="90"/>
      <c r="C321" s="91" t="s">
        <v>972</v>
      </c>
      <c r="D321" s="71">
        <v>45369</v>
      </c>
      <c r="E321" s="92"/>
      <c r="F321" s="93"/>
      <c r="G321" s="93"/>
      <c r="H321" s="93"/>
      <c r="I321" s="94" t="s">
        <v>975</v>
      </c>
    </row>
    <row r="322" customFormat="1" ht="37.5" hidden="1" customHeight="1" spans="1:9">
      <c r="A322" s="89"/>
      <c r="B322" s="90"/>
      <c r="C322" s="91" t="s">
        <v>976</v>
      </c>
      <c r="D322" s="71">
        <v>45373</v>
      </c>
      <c r="E322" s="92"/>
      <c r="F322" s="93"/>
      <c r="G322" s="93"/>
      <c r="H322" s="93"/>
      <c r="I322" s="94" t="s">
        <v>977</v>
      </c>
    </row>
    <row r="323" customFormat="1" ht="37.5" hidden="1" customHeight="1" spans="1:9">
      <c r="A323" s="89"/>
      <c r="B323" s="90"/>
      <c r="C323" s="91" t="s">
        <v>1018</v>
      </c>
      <c r="D323" s="71">
        <v>45373</v>
      </c>
      <c r="E323" s="92"/>
      <c r="F323" s="93"/>
      <c r="G323" s="93"/>
      <c r="H323" s="93"/>
      <c r="I323" s="94" t="s">
        <v>1019</v>
      </c>
    </row>
    <row r="324" customFormat="1" ht="37.5" hidden="1" customHeight="1" spans="1:9">
      <c r="A324" s="89"/>
      <c r="B324" s="90"/>
      <c r="C324" s="91" t="s">
        <v>978</v>
      </c>
      <c r="D324" s="71">
        <v>45373</v>
      </c>
      <c r="E324" s="92"/>
      <c r="F324" s="93"/>
      <c r="G324" s="93"/>
      <c r="H324" s="93"/>
      <c r="I324" s="94" t="s">
        <v>980</v>
      </c>
    </row>
    <row r="325" customFormat="1" ht="37.5" hidden="1" customHeight="1" spans="1:9">
      <c r="A325" s="89"/>
      <c r="B325" s="90"/>
      <c r="C325" s="91" t="s">
        <v>1020</v>
      </c>
      <c r="D325" s="71">
        <v>45376</v>
      </c>
      <c r="E325" s="92"/>
      <c r="F325" s="93"/>
      <c r="G325" s="93"/>
      <c r="H325" s="93"/>
      <c r="I325" s="94" t="s">
        <v>1021</v>
      </c>
    </row>
    <row r="326" customFormat="1" ht="37.5" hidden="1" customHeight="1" spans="1:9">
      <c r="A326" s="89"/>
      <c r="B326" s="90"/>
      <c r="C326" s="91" t="s">
        <v>1022</v>
      </c>
      <c r="D326" s="71">
        <v>45376</v>
      </c>
      <c r="E326" s="92"/>
      <c r="F326" s="93"/>
      <c r="G326" s="93"/>
      <c r="H326" s="93"/>
      <c r="I326" s="94" t="s">
        <v>983</v>
      </c>
    </row>
    <row r="327" customFormat="1" ht="37.5" hidden="1" customHeight="1" spans="1:9">
      <c r="A327" s="89"/>
      <c r="B327" s="90"/>
      <c r="C327" s="91" t="s">
        <v>1023</v>
      </c>
      <c r="D327" s="71">
        <v>45376</v>
      </c>
      <c r="E327" s="92"/>
      <c r="F327" s="93"/>
      <c r="G327" s="93"/>
      <c r="H327" s="93"/>
      <c r="I327" s="94" t="s">
        <v>1024</v>
      </c>
    </row>
    <row r="328" customFormat="1" ht="37.5" hidden="1" customHeight="1" spans="1:9">
      <c r="A328" s="89"/>
      <c r="B328" s="90"/>
      <c r="C328" s="91" t="s">
        <v>987</v>
      </c>
      <c r="D328" s="71">
        <v>45376</v>
      </c>
      <c r="E328" s="92"/>
      <c r="F328" s="93"/>
      <c r="G328" s="93"/>
      <c r="H328" s="93"/>
      <c r="I328" s="94" t="s">
        <v>988</v>
      </c>
    </row>
    <row r="329" customFormat="1" ht="37.5" hidden="1" customHeight="1" spans="1:9">
      <c r="A329" s="89"/>
      <c r="B329" s="90"/>
      <c r="C329" s="91" t="s">
        <v>989</v>
      </c>
      <c r="D329" s="71">
        <v>45376</v>
      </c>
      <c r="E329" s="92"/>
      <c r="F329" s="93"/>
      <c r="G329" s="93"/>
      <c r="H329" s="93"/>
      <c r="I329" s="94" t="s">
        <v>990</v>
      </c>
    </row>
    <row r="330" customFormat="1" ht="37.5" hidden="1" customHeight="1" spans="1:9">
      <c r="A330" s="89"/>
      <c r="B330" s="90"/>
      <c r="C330" s="91" t="s">
        <v>991</v>
      </c>
      <c r="D330" s="71">
        <v>45377</v>
      </c>
      <c r="E330" s="92"/>
      <c r="F330" s="93"/>
      <c r="G330" s="93"/>
      <c r="H330" s="93"/>
      <c r="I330" s="94" t="s">
        <v>993</v>
      </c>
    </row>
    <row r="331" customFormat="1" ht="37.5" hidden="1" customHeight="1" spans="1:9">
      <c r="A331" s="89"/>
      <c r="B331" s="90"/>
      <c r="C331" s="91" t="s">
        <v>994</v>
      </c>
      <c r="D331" s="71">
        <v>45379</v>
      </c>
      <c r="E331" s="92"/>
      <c r="F331" s="93"/>
      <c r="G331" s="93"/>
      <c r="H331" s="93"/>
      <c r="I331" s="94" t="s">
        <v>995</v>
      </c>
    </row>
    <row r="332" customFormat="1" ht="37.5" hidden="1" customHeight="1" spans="1:9">
      <c r="A332" s="89"/>
      <c r="B332" s="90"/>
      <c r="C332" s="91" t="s">
        <v>989</v>
      </c>
      <c r="D332" s="71">
        <v>45379</v>
      </c>
      <c r="E332" s="92"/>
      <c r="F332" s="93"/>
      <c r="G332" s="93"/>
      <c r="H332" s="93"/>
      <c r="I332" s="94" t="s">
        <v>1025</v>
      </c>
    </row>
    <row r="333" customFormat="1" ht="37.5" hidden="1" customHeight="1" spans="1:9">
      <c r="A333" s="89"/>
      <c r="B333" s="90"/>
      <c r="C333" s="91" t="s">
        <v>997</v>
      </c>
      <c r="D333" s="71">
        <v>45379</v>
      </c>
      <c r="E333" s="92"/>
      <c r="F333" s="93"/>
      <c r="G333" s="93"/>
      <c r="H333" s="93"/>
      <c r="I333" s="94" t="s">
        <v>998</v>
      </c>
    </row>
    <row r="334" customFormat="1" ht="37.5" hidden="1" customHeight="1" spans="1:9">
      <c r="A334" s="89"/>
      <c r="B334" s="90"/>
      <c r="C334" s="91" t="s">
        <v>999</v>
      </c>
      <c r="D334" s="71">
        <v>45379</v>
      </c>
      <c r="E334" s="92"/>
      <c r="F334" s="93"/>
      <c r="G334" s="93"/>
      <c r="H334" s="93"/>
      <c r="I334" s="94" t="s">
        <v>1000</v>
      </c>
    </row>
    <row r="335" customFormat="1" ht="37.5" hidden="1" customHeight="1" spans="1:9">
      <c r="A335" s="89"/>
      <c r="B335" s="90"/>
      <c r="C335" s="91" t="s">
        <v>1001</v>
      </c>
      <c r="D335" s="71">
        <v>45379</v>
      </c>
      <c r="E335" s="92"/>
      <c r="F335" s="93"/>
      <c r="G335" s="93"/>
      <c r="H335" s="93"/>
      <c r="I335" s="94" t="s">
        <v>1003</v>
      </c>
    </row>
    <row r="336" customFormat="1" ht="37.5" hidden="1" customHeight="1" spans="1:9">
      <c r="A336" s="89"/>
      <c r="B336" s="90"/>
      <c r="C336" s="91" t="s">
        <v>1004</v>
      </c>
      <c r="D336" s="71">
        <v>45381</v>
      </c>
      <c r="E336" s="92"/>
      <c r="F336" s="93"/>
      <c r="G336" s="93"/>
      <c r="H336" s="93"/>
      <c r="I336" s="94" t="s">
        <v>1005</v>
      </c>
    </row>
    <row r="337" customFormat="1" ht="37.5" hidden="1" customHeight="1" spans="1:9">
      <c r="A337" s="89"/>
      <c r="B337" s="90"/>
      <c r="C337" s="91" t="s">
        <v>1026</v>
      </c>
      <c r="D337" s="71">
        <v>45383</v>
      </c>
      <c r="E337" s="92"/>
      <c r="F337" s="93"/>
      <c r="G337" s="93"/>
      <c r="H337" s="93"/>
      <c r="I337" s="94" t="s">
        <v>1027</v>
      </c>
    </row>
    <row r="338" customFormat="1" ht="37.5" hidden="1" customHeight="1" spans="1:9">
      <c r="A338" s="89"/>
      <c r="B338" s="90"/>
      <c r="C338" s="91" t="s">
        <v>1028</v>
      </c>
      <c r="D338" s="71">
        <v>45383</v>
      </c>
      <c r="E338" s="92"/>
      <c r="F338" s="93"/>
      <c r="G338" s="93"/>
      <c r="H338" s="93"/>
      <c r="I338" s="94" t="s">
        <v>1029</v>
      </c>
    </row>
    <row r="339" customFormat="1" ht="37.5" hidden="1" customHeight="1" spans="1:9">
      <c r="A339" s="89"/>
      <c r="B339" s="90"/>
      <c r="C339" s="91" t="s">
        <v>1030</v>
      </c>
      <c r="D339" s="71">
        <v>45384</v>
      </c>
      <c r="E339" s="92"/>
      <c r="F339" s="93"/>
      <c r="G339" s="93"/>
      <c r="H339" s="93"/>
      <c r="I339" s="94" t="s">
        <v>1031</v>
      </c>
    </row>
    <row r="340" customFormat="1" ht="37.5" hidden="1" customHeight="1" spans="1:9">
      <c r="A340" s="89"/>
      <c r="B340" s="90"/>
      <c r="C340" s="91" t="s">
        <v>1032</v>
      </c>
      <c r="D340" s="71">
        <v>45389</v>
      </c>
      <c r="E340" s="92"/>
      <c r="F340" s="93"/>
      <c r="G340" s="93"/>
      <c r="H340" s="93"/>
      <c r="I340" s="94" t="s">
        <v>1033</v>
      </c>
    </row>
    <row r="341" customFormat="1" ht="37.5" hidden="1" customHeight="1" spans="1:9">
      <c r="A341" s="89"/>
      <c r="B341" s="90"/>
      <c r="C341" s="91" t="s">
        <v>1034</v>
      </c>
      <c r="D341" s="71">
        <v>45389</v>
      </c>
      <c r="E341" s="92"/>
      <c r="F341" s="93"/>
      <c r="G341" s="93"/>
      <c r="H341" s="93"/>
      <c r="I341" s="94" t="s">
        <v>1035</v>
      </c>
    </row>
    <row r="342" customFormat="1" ht="37.5" hidden="1" customHeight="1" spans="1:9">
      <c r="A342" s="89"/>
      <c r="B342" s="90"/>
      <c r="C342" s="91" t="s">
        <v>1036</v>
      </c>
      <c r="D342" s="71">
        <v>45389</v>
      </c>
      <c r="E342" s="92"/>
      <c r="F342" s="93"/>
      <c r="G342" s="93"/>
      <c r="H342" s="93"/>
      <c r="I342" s="94" t="s">
        <v>1037</v>
      </c>
    </row>
    <row r="343" customFormat="1" ht="37.5" hidden="1" customHeight="1" spans="1:9">
      <c r="A343" s="89"/>
      <c r="B343" s="90"/>
      <c r="C343" s="91" t="s">
        <v>1038</v>
      </c>
      <c r="D343" s="71">
        <v>45389</v>
      </c>
      <c r="E343" s="92"/>
      <c r="F343" s="93"/>
      <c r="G343" s="93"/>
      <c r="H343" s="93"/>
      <c r="I343" s="94" t="s">
        <v>1039</v>
      </c>
    </row>
    <row r="344" customFormat="1" ht="37.5" hidden="1" customHeight="1" spans="1:9">
      <c r="A344" s="89"/>
      <c r="B344" s="90"/>
      <c r="C344" s="91" t="s">
        <v>1040</v>
      </c>
      <c r="D344" s="71">
        <v>45389</v>
      </c>
      <c r="E344" s="92"/>
      <c r="F344" s="93"/>
      <c r="G344" s="93"/>
      <c r="H344" s="93"/>
      <c r="I344" s="94" t="s">
        <v>1041</v>
      </c>
    </row>
    <row r="345" customFormat="1" ht="37.5" hidden="1" customHeight="1" spans="1:9">
      <c r="A345" s="89"/>
      <c r="B345" s="90"/>
      <c r="C345" s="91" t="s">
        <v>1042</v>
      </c>
      <c r="D345" s="71">
        <v>45391</v>
      </c>
      <c r="E345" s="92"/>
      <c r="F345" s="93"/>
      <c r="G345" s="93"/>
      <c r="H345" s="93"/>
      <c r="I345" s="94" t="s">
        <v>1043</v>
      </c>
    </row>
    <row r="346" customFormat="1" ht="37.5" hidden="1" customHeight="1" spans="1:9">
      <c r="A346" s="89"/>
      <c r="B346" s="90"/>
      <c r="C346" s="91" t="s">
        <v>1044</v>
      </c>
      <c r="D346" s="71">
        <v>45392</v>
      </c>
      <c r="E346" s="92"/>
      <c r="F346" s="93"/>
      <c r="G346" s="93"/>
      <c r="H346" s="93"/>
      <c r="I346" s="94" t="s">
        <v>1045</v>
      </c>
    </row>
    <row r="347" customFormat="1" ht="37.5" hidden="1" customHeight="1" spans="1:9">
      <c r="A347" s="89"/>
      <c r="B347" s="90"/>
      <c r="C347" s="91" t="s">
        <v>1046</v>
      </c>
      <c r="D347" s="71">
        <v>45393</v>
      </c>
      <c r="E347" s="92"/>
      <c r="F347" s="93"/>
      <c r="G347" s="93"/>
      <c r="H347" s="93"/>
      <c r="I347" s="94" t="s">
        <v>1047</v>
      </c>
    </row>
    <row r="348" customFormat="1" ht="37.5" hidden="1" customHeight="1" spans="1:9">
      <c r="A348" s="89"/>
      <c r="B348" s="90"/>
      <c r="C348" s="91" t="s">
        <v>1048</v>
      </c>
      <c r="D348" s="71">
        <v>45393</v>
      </c>
      <c r="E348" s="92"/>
      <c r="F348" s="93"/>
      <c r="G348" s="93"/>
      <c r="H348" s="93"/>
      <c r="I348" s="94" t="s">
        <v>1049</v>
      </c>
    </row>
    <row r="349" customFormat="1" ht="37.5" hidden="1" customHeight="1" spans="1:9">
      <c r="A349" s="89"/>
      <c r="B349" s="90"/>
      <c r="C349" s="91" t="s">
        <v>1050</v>
      </c>
      <c r="D349" s="71">
        <v>45393</v>
      </c>
      <c r="E349" s="92"/>
      <c r="F349" s="93"/>
      <c r="G349" s="93"/>
      <c r="H349" s="93"/>
      <c r="I349" s="94" t="s">
        <v>1051</v>
      </c>
    </row>
    <row r="350" customFormat="1" ht="37.5" hidden="1" customHeight="1" spans="1:9">
      <c r="A350" s="89"/>
      <c r="B350" s="90"/>
      <c r="C350" s="91" t="s">
        <v>1052</v>
      </c>
      <c r="D350" s="71">
        <v>45393</v>
      </c>
      <c r="E350" s="92"/>
      <c r="F350" s="93"/>
      <c r="G350" s="93"/>
      <c r="H350" s="93"/>
      <c r="I350" s="94" t="s">
        <v>1053</v>
      </c>
    </row>
    <row r="351" customFormat="1" ht="37.5" hidden="1" customHeight="1" spans="1:9">
      <c r="A351" s="89"/>
      <c r="B351" s="90"/>
      <c r="C351" s="91" t="s">
        <v>1054</v>
      </c>
      <c r="D351" s="71">
        <v>45394</v>
      </c>
      <c r="E351" s="92"/>
      <c r="F351" s="93"/>
      <c r="G351" s="93"/>
      <c r="H351" s="93"/>
      <c r="I351" s="94" t="s">
        <v>1055</v>
      </c>
    </row>
    <row r="352" customFormat="1" ht="37.5" hidden="1" customHeight="1" spans="1:9">
      <c r="A352" s="89"/>
      <c r="B352" s="90"/>
      <c r="C352" s="91" t="s">
        <v>1056</v>
      </c>
      <c r="D352" s="71">
        <v>45394</v>
      </c>
      <c r="E352" s="92"/>
      <c r="F352" s="93"/>
      <c r="G352" s="93"/>
      <c r="H352" s="93"/>
      <c r="I352" s="94" t="s">
        <v>1057</v>
      </c>
    </row>
    <row r="353" customFormat="1" ht="37.5" hidden="1" customHeight="1" spans="1:9">
      <c r="A353" s="89"/>
      <c r="B353" s="90"/>
      <c r="C353" s="91" t="s">
        <v>1058</v>
      </c>
      <c r="D353" s="71">
        <v>45394</v>
      </c>
      <c r="E353" s="92"/>
      <c r="F353" s="93"/>
      <c r="G353" s="93"/>
      <c r="H353" s="93"/>
      <c r="I353" s="94" t="s">
        <v>1059</v>
      </c>
    </row>
    <row r="354" customFormat="1" ht="37.5" hidden="1" customHeight="1" spans="1:9">
      <c r="A354" s="89"/>
      <c r="B354" s="90"/>
      <c r="C354" s="91" t="s">
        <v>1060</v>
      </c>
      <c r="D354" s="95">
        <v>45395</v>
      </c>
      <c r="E354" s="92"/>
      <c r="F354" s="93"/>
      <c r="G354" s="93"/>
      <c r="H354" s="93"/>
      <c r="I354" s="94" t="s">
        <v>1061</v>
      </c>
    </row>
    <row r="355" customFormat="1" ht="37.5" hidden="1" customHeight="1" spans="1:9">
      <c r="A355" s="89"/>
      <c r="B355" s="90"/>
      <c r="C355" s="4" t="s">
        <v>1062</v>
      </c>
      <c r="D355" s="71">
        <v>45397</v>
      </c>
      <c r="E355" s="92"/>
      <c r="F355" s="93"/>
      <c r="G355" s="93"/>
      <c r="H355" s="93"/>
      <c r="I355" s="94" t="s">
        <v>1063</v>
      </c>
    </row>
    <row r="356" customFormat="1" ht="37.5" hidden="1" customHeight="1" spans="1:9">
      <c r="A356" s="89"/>
      <c r="B356" s="90"/>
      <c r="C356" s="4" t="s">
        <v>1064</v>
      </c>
      <c r="D356" s="71">
        <v>45397</v>
      </c>
      <c r="E356" s="92"/>
      <c r="F356" s="93"/>
      <c r="G356" s="93"/>
      <c r="H356" s="93"/>
      <c r="I356" s="94" t="s">
        <v>1065</v>
      </c>
    </row>
    <row r="357" customFormat="1" ht="37.5" hidden="1" customHeight="1" spans="1:9">
      <c r="A357" s="89"/>
      <c r="B357" s="90"/>
      <c r="C357" s="4" t="s">
        <v>1066</v>
      </c>
      <c r="D357" s="71">
        <v>45397</v>
      </c>
      <c r="E357" s="92"/>
      <c r="F357" s="93"/>
      <c r="G357" s="93"/>
      <c r="H357" s="93"/>
      <c r="I357" s="94" t="s">
        <v>1067</v>
      </c>
    </row>
    <row r="358" customFormat="1" ht="37.5" hidden="1" customHeight="1" spans="1:9">
      <c r="A358" s="89"/>
      <c r="B358" s="90"/>
      <c r="C358" s="4" t="s">
        <v>1068</v>
      </c>
      <c r="D358" s="71">
        <v>45397</v>
      </c>
      <c r="E358" s="92"/>
      <c r="F358" s="93"/>
      <c r="G358" s="93"/>
      <c r="H358" s="93"/>
      <c r="I358" s="94" t="s">
        <v>1069</v>
      </c>
    </row>
    <row r="359" customFormat="1" ht="37.5" hidden="1" customHeight="1" spans="1:9">
      <c r="A359" s="89"/>
      <c r="B359" s="90"/>
      <c r="C359" s="4" t="s">
        <v>1070</v>
      </c>
      <c r="D359" s="71">
        <v>45398</v>
      </c>
      <c r="E359" s="92"/>
      <c r="F359" s="93"/>
      <c r="G359" s="93"/>
      <c r="H359" s="93"/>
      <c r="I359" s="94" t="s">
        <v>1071</v>
      </c>
    </row>
    <row r="360" customFormat="1" ht="37.5" hidden="1" customHeight="1" spans="1:9">
      <c r="A360" s="89"/>
      <c r="B360" s="90"/>
      <c r="C360" s="4" t="s">
        <v>1072</v>
      </c>
      <c r="D360" s="71">
        <v>45399</v>
      </c>
      <c r="E360" s="92"/>
      <c r="F360" s="93"/>
      <c r="G360" s="93"/>
      <c r="H360" s="93"/>
      <c r="I360" s="94" t="s">
        <v>1073</v>
      </c>
    </row>
    <row r="361" customFormat="1" ht="37.5" hidden="1" customHeight="1" spans="1:9">
      <c r="A361" s="89"/>
      <c r="B361" s="90"/>
      <c r="C361" s="4" t="s">
        <v>1074</v>
      </c>
      <c r="D361" s="71">
        <v>45400</v>
      </c>
      <c r="E361" s="92"/>
      <c r="F361" s="93"/>
      <c r="G361" s="93"/>
      <c r="H361" s="93"/>
      <c r="I361" s="94" t="s">
        <v>1075</v>
      </c>
    </row>
    <row r="362" customFormat="1" ht="37.5" hidden="1" customHeight="1" spans="1:9">
      <c r="A362" s="89"/>
      <c r="B362" s="90"/>
      <c r="C362" s="4" t="s">
        <v>1076</v>
      </c>
      <c r="D362" s="71">
        <v>45400</v>
      </c>
      <c r="E362" s="92"/>
      <c r="F362" s="93"/>
      <c r="G362" s="93"/>
      <c r="H362" s="93"/>
      <c r="I362" s="94" t="s">
        <v>1077</v>
      </c>
    </row>
    <row r="363" customFormat="1" ht="37.5" hidden="1" customHeight="1" spans="1:9">
      <c r="A363" s="89"/>
      <c r="B363" s="90"/>
      <c r="C363" s="4" t="s">
        <v>1078</v>
      </c>
      <c r="D363" s="71">
        <v>45400</v>
      </c>
      <c r="E363" s="92"/>
      <c r="F363" s="93"/>
      <c r="G363" s="93"/>
      <c r="H363" s="93"/>
      <c r="I363" s="94" t="s">
        <v>1079</v>
      </c>
    </row>
    <row r="364" customFormat="1" ht="37.5" hidden="1" customHeight="1" spans="1:9">
      <c r="A364" s="89"/>
      <c r="B364" s="90"/>
      <c r="C364" s="4" t="s">
        <v>1080</v>
      </c>
      <c r="D364" s="71">
        <v>45405</v>
      </c>
      <c r="E364" s="92"/>
      <c r="F364" s="93"/>
      <c r="G364" s="93"/>
      <c r="H364" s="93"/>
      <c r="I364" s="94" t="s">
        <v>1081</v>
      </c>
    </row>
    <row r="365" customFormat="1" ht="37.5" hidden="1" customHeight="1" spans="1:9">
      <c r="A365" s="89"/>
      <c r="B365" s="90"/>
      <c r="C365" s="4" t="s">
        <v>1082</v>
      </c>
      <c r="D365" s="71">
        <v>45405</v>
      </c>
      <c r="E365" s="92"/>
      <c r="F365" s="93"/>
      <c r="G365" s="93"/>
      <c r="H365" s="93"/>
      <c r="I365" s="94" t="s">
        <v>1083</v>
      </c>
    </row>
    <row r="366" customFormat="1" ht="37.5" hidden="1" customHeight="1" spans="1:9">
      <c r="A366" s="89"/>
      <c r="B366" s="90"/>
      <c r="C366" s="4" t="s">
        <v>1084</v>
      </c>
      <c r="D366" s="71">
        <v>45405</v>
      </c>
      <c r="E366" s="92"/>
      <c r="F366" s="93"/>
      <c r="G366" s="93"/>
      <c r="H366" s="93"/>
      <c r="I366" s="94" t="s">
        <v>1085</v>
      </c>
    </row>
    <row r="367" customFormat="1" ht="37.5" hidden="1" customHeight="1" spans="1:9">
      <c r="A367" s="89"/>
      <c r="B367" s="90"/>
      <c r="C367" s="4" t="s">
        <v>1086</v>
      </c>
      <c r="D367" s="71">
        <v>45406</v>
      </c>
      <c r="E367" s="92"/>
      <c r="F367" s="93"/>
      <c r="G367" s="93"/>
      <c r="H367" s="93"/>
      <c r="I367" s="94" t="s">
        <v>1087</v>
      </c>
    </row>
    <row r="368" customFormat="1" ht="37.5" hidden="1" customHeight="1" spans="1:9">
      <c r="A368" s="89"/>
      <c r="B368" s="90"/>
      <c r="C368" s="4" t="s">
        <v>1088</v>
      </c>
      <c r="D368" s="71">
        <v>45406</v>
      </c>
      <c r="E368" s="92"/>
      <c r="F368" s="93"/>
      <c r="G368" s="93"/>
      <c r="H368" s="93"/>
      <c r="I368" s="94" t="s">
        <v>1089</v>
      </c>
    </row>
    <row r="369" customFormat="1" ht="37.5" hidden="1" customHeight="1" spans="1:9">
      <c r="A369" s="89"/>
      <c r="B369" s="90"/>
      <c r="C369" s="4" t="s">
        <v>1090</v>
      </c>
      <c r="D369" s="71">
        <v>45406</v>
      </c>
      <c r="E369" s="92"/>
      <c r="F369" s="93"/>
      <c r="G369" s="93"/>
      <c r="H369" s="93"/>
      <c r="I369" s="94" t="s">
        <v>1091</v>
      </c>
    </row>
    <row r="370" customFormat="1" ht="37.5" hidden="1" customHeight="1" spans="1:9">
      <c r="A370" s="89"/>
      <c r="B370" s="90"/>
      <c r="C370" s="4" t="s">
        <v>1092</v>
      </c>
      <c r="D370" s="71">
        <v>45406</v>
      </c>
      <c r="E370" s="92"/>
      <c r="F370" s="93"/>
      <c r="G370" s="93"/>
      <c r="H370" s="93"/>
      <c r="I370" s="94" t="s">
        <v>1093</v>
      </c>
    </row>
    <row r="371" customFormat="1" ht="37.5" hidden="1" customHeight="1" spans="1:9">
      <c r="A371" s="89"/>
      <c r="B371" s="90"/>
      <c r="C371" s="4" t="s">
        <v>1094</v>
      </c>
      <c r="D371" s="71">
        <v>45407</v>
      </c>
      <c r="E371" s="92"/>
      <c r="F371" s="93"/>
      <c r="G371" s="93"/>
      <c r="H371" s="93"/>
      <c r="I371" s="94" t="s">
        <v>1095</v>
      </c>
    </row>
    <row r="372" customFormat="1" ht="37.5" hidden="1" customHeight="1" spans="1:9">
      <c r="A372" s="89"/>
      <c r="B372" s="90"/>
      <c r="C372" s="4" t="s">
        <v>1096</v>
      </c>
      <c r="D372" s="71">
        <v>45408</v>
      </c>
      <c r="E372" s="92"/>
      <c r="F372" s="93"/>
      <c r="G372" s="93"/>
      <c r="H372" s="93"/>
      <c r="I372" s="94" t="s">
        <v>1097</v>
      </c>
    </row>
    <row r="373" customFormat="1" ht="37.5" hidden="1" customHeight="1" spans="1:9">
      <c r="A373" s="89"/>
      <c r="B373" s="90"/>
      <c r="C373" s="4" t="s">
        <v>1098</v>
      </c>
      <c r="D373" s="71">
        <v>45408</v>
      </c>
      <c r="E373" s="92"/>
      <c r="F373" s="93"/>
      <c r="G373" s="93"/>
      <c r="H373" s="93"/>
      <c r="I373" s="94" t="s">
        <v>1099</v>
      </c>
    </row>
    <row r="374" customFormat="1" ht="37.5" hidden="1" customHeight="1" spans="1:9">
      <c r="A374" s="89"/>
      <c r="B374" s="90"/>
      <c r="C374" s="4" t="s">
        <v>1100</v>
      </c>
      <c r="D374" s="71">
        <v>45408</v>
      </c>
      <c r="E374" s="92"/>
      <c r="F374" s="93"/>
      <c r="G374" s="93"/>
      <c r="H374" s="93"/>
      <c r="I374" s="94" t="s">
        <v>1101</v>
      </c>
    </row>
    <row r="375" customFormat="1" ht="37.5" hidden="1" customHeight="1" spans="1:9">
      <c r="A375" s="89"/>
      <c r="B375" s="90"/>
      <c r="C375" s="4" t="s">
        <v>1102</v>
      </c>
      <c r="D375" s="71">
        <v>45408</v>
      </c>
      <c r="E375" s="92"/>
      <c r="F375" s="93"/>
      <c r="G375" s="93"/>
      <c r="H375" s="93"/>
      <c r="I375" s="94" t="s">
        <v>1103</v>
      </c>
    </row>
    <row r="376" customFormat="1" ht="37.5" hidden="1" customHeight="1" spans="1:9">
      <c r="A376" s="89"/>
      <c r="B376" s="90"/>
      <c r="C376" s="91" t="s">
        <v>1104</v>
      </c>
      <c r="D376" s="96">
        <v>45432</v>
      </c>
      <c r="E376" s="92"/>
      <c r="F376" s="93"/>
      <c r="G376" s="93"/>
      <c r="H376" s="93"/>
      <c r="I376" s="94"/>
    </row>
    <row r="377" customFormat="1" ht="37.5" hidden="1" customHeight="1" spans="1:9">
      <c r="A377" s="89"/>
      <c r="B377" s="90"/>
      <c r="C377" s="91" t="s">
        <v>1105</v>
      </c>
      <c r="D377" s="96">
        <v>45432</v>
      </c>
      <c r="E377" s="92"/>
      <c r="F377" s="93"/>
      <c r="G377" s="93"/>
      <c r="H377" s="93"/>
      <c r="I377" s="94"/>
    </row>
    <row r="378" customFormat="1" ht="37.5" hidden="1" customHeight="1" spans="1:9">
      <c r="A378" s="89"/>
      <c r="B378" s="90"/>
      <c r="C378" s="91" t="s">
        <v>1106</v>
      </c>
      <c r="D378" s="96">
        <v>45430</v>
      </c>
      <c r="E378" s="92"/>
      <c r="F378" s="93"/>
      <c r="G378" s="93"/>
      <c r="H378" s="93"/>
      <c r="I378" s="94" t="s">
        <v>1107</v>
      </c>
    </row>
    <row r="379" customFormat="1" ht="37.5" hidden="1" customHeight="1" spans="1:9">
      <c r="A379" s="89"/>
      <c r="B379" s="90"/>
      <c r="C379" s="91" t="s">
        <v>1108</v>
      </c>
      <c r="D379" s="96">
        <v>45429</v>
      </c>
      <c r="E379" s="92"/>
      <c r="F379" s="93"/>
      <c r="G379" s="93"/>
      <c r="H379" s="93"/>
      <c r="I379" s="94" t="s">
        <v>1109</v>
      </c>
    </row>
    <row r="380" customFormat="1" ht="37.5" hidden="1" customHeight="1" spans="1:9">
      <c r="A380" s="89"/>
      <c r="B380" s="90"/>
      <c r="C380" s="91" t="s">
        <v>1110</v>
      </c>
      <c r="D380" s="96">
        <v>45429</v>
      </c>
      <c r="E380" s="92"/>
      <c r="F380" s="93"/>
      <c r="G380" s="93"/>
      <c r="H380" s="93"/>
      <c r="I380" s="94" t="s">
        <v>1111</v>
      </c>
    </row>
    <row r="381" customFormat="1" ht="37.5" hidden="1" customHeight="1" spans="1:9">
      <c r="A381" s="89"/>
      <c r="B381" s="90"/>
      <c r="C381" s="91" t="s">
        <v>1112</v>
      </c>
      <c r="D381" s="96">
        <v>45429</v>
      </c>
      <c r="E381" s="92"/>
      <c r="F381" s="93"/>
      <c r="G381" s="93"/>
      <c r="H381" s="93"/>
      <c r="I381" s="94" t="s">
        <v>1111</v>
      </c>
    </row>
    <row r="382" customFormat="1" ht="37.5" hidden="1" customHeight="1" spans="1:9">
      <c r="A382" s="89"/>
      <c r="B382" s="90"/>
      <c r="C382" s="91" t="s">
        <v>1113</v>
      </c>
      <c r="D382" s="96">
        <v>45429</v>
      </c>
      <c r="E382" s="92"/>
      <c r="F382" s="93"/>
      <c r="G382" s="93"/>
      <c r="H382" s="93"/>
      <c r="I382" s="94" t="s">
        <v>1111</v>
      </c>
    </row>
    <row r="383" customFormat="1" ht="37.5" hidden="1" customHeight="1" spans="1:9">
      <c r="A383" s="89"/>
      <c r="B383" s="90"/>
      <c r="C383" s="91" t="s">
        <v>1114</v>
      </c>
      <c r="D383" s="96">
        <v>45428</v>
      </c>
      <c r="E383" s="92"/>
      <c r="F383" s="93"/>
      <c r="G383" s="93"/>
      <c r="H383" s="93"/>
      <c r="I383" s="94"/>
    </row>
    <row r="384" customFormat="1" ht="37.5" hidden="1" customHeight="1" spans="1:9">
      <c r="A384" s="89"/>
      <c r="B384" s="90"/>
      <c r="C384" s="91" t="s">
        <v>1115</v>
      </c>
      <c r="D384" s="96">
        <v>45428</v>
      </c>
      <c r="E384" s="92"/>
      <c r="F384" s="93"/>
      <c r="G384" s="93"/>
      <c r="H384" s="93"/>
      <c r="I384" s="94" t="s">
        <v>1116</v>
      </c>
    </row>
    <row r="385" customFormat="1" ht="37.5" hidden="1" customHeight="1" spans="1:9">
      <c r="A385" s="89"/>
      <c r="B385" s="90"/>
      <c r="C385" s="91" t="s">
        <v>1117</v>
      </c>
      <c r="D385" s="96">
        <v>45427</v>
      </c>
      <c r="E385" s="92"/>
      <c r="F385" s="93"/>
      <c r="G385" s="93"/>
      <c r="H385" s="93"/>
      <c r="I385" s="94" t="s">
        <v>1118</v>
      </c>
    </row>
    <row r="386" customFormat="1" ht="37.5" hidden="1" customHeight="1" spans="1:9">
      <c r="A386" s="89"/>
      <c r="B386" s="90"/>
      <c r="C386" s="91" t="s">
        <v>1119</v>
      </c>
      <c r="D386" s="96">
        <v>45427</v>
      </c>
      <c r="E386" s="92"/>
      <c r="F386" s="93"/>
      <c r="G386" s="93"/>
      <c r="H386" s="93"/>
      <c r="I386" s="94"/>
    </row>
    <row r="387" customFormat="1" ht="37.5" hidden="1" customHeight="1" spans="1:9">
      <c r="A387" s="89"/>
      <c r="B387" s="90"/>
      <c r="C387" s="91" t="s">
        <v>1120</v>
      </c>
      <c r="D387" s="96">
        <v>45427</v>
      </c>
      <c r="E387" s="92"/>
      <c r="F387" s="93"/>
      <c r="G387" s="93"/>
      <c r="H387" s="93"/>
      <c r="I387" s="94" t="s">
        <v>1121</v>
      </c>
    </row>
    <row r="388" customFormat="1" ht="37.5" hidden="1" customHeight="1" spans="1:9">
      <c r="A388" s="89"/>
      <c r="B388" s="90"/>
      <c r="C388" s="91" t="s">
        <v>1122</v>
      </c>
      <c r="D388" s="96">
        <v>45427</v>
      </c>
      <c r="E388" s="92"/>
      <c r="F388" s="93"/>
      <c r="G388" s="93"/>
      <c r="H388" s="93"/>
      <c r="I388" s="94" t="s">
        <v>1123</v>
      </c>
    </row>
    <row r="389" customFormat="1" ht="37.5" hidden="1" customHeight="1" spans="1:9">
      <c r="A389" s="89"/>
      <c r="B389" s="90"/>
      <c r="C389" s="91" t="s">
        <v>1124</v>
      </c>
      <c r="D389" s="96">
        <v>45426</v>
      </c>
      <c r="E389" s="92"/>
      <c r="F389" s="93"/>
      <c r="G389" s="93"/>
      <c r="H389" s="93"/>
      <c r="I389" s="94" t="s">
        <v>1125</v>
      </c>
    </row>
    <row r="390" customFormat="1" ht="37.5" hidden="1" customHeight="1" spans="1:9">
      <c r="A390" s="89"/>
      <c r="B390" s="90"/>
      <c r="C390" s="91" t="s">
        <v>1126</v>
      </c>
      <c r="D390" s="96">
        <v>45426</v>
      </c>
      <c r="E390" s="92"/>
      <c r="F390" s="93"/>
      <c r="G390" s="93"/>
      <c r="H390" s="93"/>
      <c r="I390" s="94"/>
    </row>
    <row r="391" customFormat="1" ht="37.5" hidden="1" customHeight="1" spans="1:9">
      <c r="A391" s="89"/>
      <c r="B391" s="90"/>
      <c r="C391" s="91" t="s">
        <v>1127</v>
      </c>
      <c r="D391" s="96">
        <v>45425</v>
      </c>
      <c r="E391" s="92"/>
      <c r="F391" s="93"/>
      <c r="G391" s="93"/>
      <c r="H391" s="93"/>
      <c r="I391" s="94"/>
    </row>
    <row r="392" customFormat="1" ht="37.5" hidden="1" customHeight="1" spans="1:9">
      <c r="A392" s="89"/>
      <c r="B392" s="90"/>
      <c r="C392" s="91" t="s">
        <v>1128</v>
      </c>
      <c r="D392" s="96">
        <v>45425</v>
      </c>
      <c r="E392" s="92"/>
      <c r="F392" s="93"/>
      <c r="G392" s="93"/>
      <c r="H392" s="93"/>
      <c r="I392" s="94" t="s">
        <v>1129</v>
      </c>
    </row>
    <row r="393" customFormat="1" ht="37.5" hidden="1" customHeight="1" spans="1:9">
      <c r="A393" s="89"/>
      <c r="B393" s="90"/>
      <c r="C393" s="91" t="s">
        <v>1130</v>
      </c>
      <c r="D393" s="96">
        <v>45422</v>
      </c>
      <c r="E393" s="92"/>
      <c r="F393" s="93"/>
      <c r="G393" s="93"/>
      <c r="H393" s="93"/>
      <c r="I393" s="94" t="s">
        <v>1131</v>
      </c>
    </row>
    <row r="394" customFormat="1" ht="37.5" hidden="1" customHeight="1" spans="1:9">
      <c r="A394" s="89"/>
      <c r="B394" s="90"/>
      <c r="C394" s="91" t="s">
        <v>1132</v>
      </c>
      <c r="D394" s="96">
        <v>45421</v>
      </c>
      <c r="E394" s="92"/>
      <c r="F394" s="93"/>
      <c r="G394" s="93"/>
      <c r="H394" s="93"/>
      <c r="I394" s="94"/>
    </row>
    <row r="395" customFormat="1" ht="37.5" hidden="1" customHeight="1" spans="1:9">
      <c r="A395" s="89"/>
      <c r="B395" s="90"/>
      <c r="C395" s="91" t="s">
        <v>1133</v>
      </c>
      <c r="D395" s="96">
        <v>45420</v>
      </c>
      <c r="E395" s="92"/>
      <c r="F395" s="93"/>
      <c r="G395" s="93"/>
      <c r="H395" s="93"/>
      <c r="I395" s="94" t="s">
        <v>1134</v>
      </c>
    </row>
    <row r="396" customFormat="1" ht="37.5" hidden="1" customHeight="1" spans="1:9">
      <c r="A396" s="89"/>
      <c r="B396" s="90"/>
      <c r="C396" s="91" t="s">
        <v>1135</v>
      </c>
      <c r="D396" s="96">
        <v>45419</v>
      </c>
      <c r="E396" s="92"/>
      <c r="F396" s="93"/>
      <c r="G396" s="93"/>
      <c r="H396" s="93"/>
      <c r="I396" s="94" t="s">
        <v>1136</v>
      </c>
    </row>
    <row r="397" customFormat="1" ht="37.5" hidden="1" customHeight="1" spans="1:9">
      <c r="A397" s="89"/>
      <c r="B397" s="90"/>
      <c r="C397" s="91" t="s">
        <v>1137</v>
      </c>
      <c r="D397" s="96">
        <v>45412</v>
      </c>
      <c r="E397" s="92"/>
      <c r="F397" s="93"/>
      <c r="G397" s="93"/>
      <c r="H397" s="93"/>
      <c r="I397" s="94" t="s">
        <v>1138</v>
      </c>
    </row>
    <row r="398" customFormat="1" ht="37.5" hidden="1" customHeight="1" spans="1:9">
      <c r="A398" s="89"/>
      <c r="B398" s="90"/>
      <c r="C398" s="91" t="s">
        <v>1139</v>
      </c>
      <c r="D398" s="96">
        <v>45412</v>
      </c>
      <c r="E398" s="92"/>
      <c r="F398" s="93"/>
      <c r="G398" s="93"/>
      <c r="H398" s="93"/>
      <c r="I398" s="94" t="s">
        <v>1140</v>
      </c>
    </row>
    <row r="399" customFormat="1" ht="37.5" hidden="1" customHeight="1" spans="1:9">
      <c r="A399" s="89"/>
      <c r="B399" s="90"/>
      <c r="C399" s="91" t="s">
        <v>1141</v>
      </c>
      <c r="D399" s="96">
        <v>45412</v>
      </c>
      <c r="E399" s="92"/>
      <c r="F399" s="93"/>
      <c r="G399" s="93"/>
      <c r="H399" s="93"/>
      <c r="I399" s="94" t="s">
        <v>1142</v>
      </c>
    </row>
    <row r="400" customFormat="1" ht="37.5" hidden="1" customHeight="1" spans="1:9">
      <c r="A400" s="89"/>
      <c r="B400" s="90"/>
      <c r="C400" s="91" t="s">
        <v>1143</v>
      </c>
      <c r="D400" s="96">
        <v>45412</v>
      </c>
      <c r="E400" s="92"/>
      <c r="F400" s="93"/>
      <c r="G400" s="93"/>
      <c r="H400" s="93"/>
      <c r="I400" s="94" t="s">
        <v>1144</v>
      </c>
    </row>
    <row r="401" customFormat="1" ht="37.5" hidden="1" customHeight="1" spans="1:9">
      <c r="A401" s="89"/>
      <c r="B401" s="90"/>
      <c r="C401" s="91" t="s">
        <v>1145</v>
      </c>
      <c r="D401" s="96">
        <v>45411</v>
      </c>
      <c r="E401" s="92"/>
      <c r="F401" s="93"/>
      <c r="G401" s="93"/>
      <c r="H401" s="93"/>
      <c r="I401" s="94"/>
    </row>
    <row r="402" customFormat="1" ht="37.5" hidden="1" customHeight="1" spans="1:9">
      <c r="A402" s="89"/>
      <c r="B402" s="90"/>
      <c r="C402" s="91" t="s">
        <v>1146</v>
      </c>
      <c r="D402" s="96">
        <v>45411</v>
      </c>
      <c r="E402" s="92"/>
      <c r="F402" s="93"/>
      <c r="G402" s="93"/>
      <c r="H402" s="93"/>
      <c r="I402" s="94"/>
    </row>
    <row r="403" customFormat="1" ht="37.5" hidden="1" customHeight="1" spans="1:9">
      <c r="A403" s="89"/>
      <c r="B403" s="90"/>
      <c r="C403" s="91" t="s">
        <v>1147</v>
      </c>
      <c r="D403" s="96">
        <v>45411</v>
      </c>
      <c r="E403" s="92"/>
      <c r="F403" s="93"/>
      <c r="G403" s="93"/>
      <c r="H403" s="93"/>
      <c r="I403" s="94" t="s">
        <v>1148</v>
      </c>
    </row>
    <row r="404" customFormat="1" ht="37.5" hidden="1" customHeight="1" spans="1:9">
      <c r="A404" s="89"/>
      <c r="B404" s="90"/>
      <c r="C404" s="15" t="s">
        <v>1149</v>
      </c>
      <c r="D404" s="96">
        <v>45455</v>
      </c>
      <c r="E404" s="92"/>
      <c r="F404" s="93"/>
      <c r="G404" s="93"/>
      <c r="H404" s="93"/>
      <c r="I404" s="94"/>
    </row>
    <row r="405" customFormat="1" ht="37.5" hidden="1" customHeight="1" spans="1:9">
      <c r="A405" s="89"/>
      <c r="B405" s="90"/>
      <c r="C405" s="15" t="s">
        <v>1150</v>
      </c>
      <c r="D405" s="96">
        <v>45455</v>
      </c>
      <c r="E405" s="92"/>
      <c r="F405" s="93"/>
      <c r="G405" s="93"/>
      <c r="H405" s="93"/>
      <c r="I405" s="94"/>
    </row>
    <row r="406" customFormat="1" ht="37.5" hidden="1" customHeight="1" spans="1:9">
      <c r="A406" s="89"/>
      <c r="B406" s="90"/>
      <c r="C406" s="15" t="s">
        <v>1151</v>
      </c>
      <c r="D406" s="96">
        <v>45455</v>
      </c>
      <c r="E406" s="92"/>
      <c r="F406" s="93"/>
      <c r="G406" s="93"/>
      <c r="H406" s="93"/>
      <c r="I406" s="94" t="s">
        <v>1152</v>
      </c>
    </row>
    <row r="407" customFormat="1" ht="37.5" hidden="1" customHeight="1" spans="1:9">
      <c r="A407" s="89"/>
      <c r="B407" s="90"/>
      <c r="C407" s="15" t="s">
        <v>1153</v>
      </c>
      <c r="D407" s="96">
        <v>45454</v>
      </c>
      <c r="E407" s="92"/>
      <c r="F407" s="93"/>
      <c r="G407" s="93"/>
      <c r="H407" s="93"/>
      <c r="I407" s="94"/>
    </row>
    <row r="408" customFormat="1" ht="37.5" hidden="1" customHeight="1" spans="1:9">
      <c r="A408" s="89"/>
      <c r="B408" s="90"/>
      <c r="C408" s="15" t="s">
        <v>1154</v>
      </c>
      <c r="D408" s="96">
        <v>45454</v>
      </c>
      <c r="E408" s="92"/>
      <c r="F408" s="93"/>
      <c r="G408" s="93"/>
      <c r="H408" s="93"/>
      <c r="I408" s="94"/>
    </row>
    <row r="409" customFormat="1" ht="37.5" hidden="1" customHeight="1" spans="1:9">
      <c r="A409" s="89"/>
      <c r="B409" s="90"/>
      <c r="C409" s="15" t="s">
        <v>1155</v>
      </c>
      <c r="D409" s="96">
        <v>45450</v>
      </c>
      <c r="E409" s="92"/>
      <c r="F409" s="93"/>
      <c r="G409" s="93"/>
      <c r="H409" s="93"/>
      <c r="I409" s="94" t="s">
        <v>1156</v>
      </c>
    </row>
    <row r="410" customFormat="1" ht="37.5" hidden="1" customHeight="1" spans="1:9">
      <c r="A410" s="89"/>
      <c r="B410" s="90"/>
      <c r="C410" s="15" t="s">
        <v>1157</v>
      </c>
      <c r="D410" s="96">
        <v>45450</v>
      </c>
      <c r="E410" s="92"/>
      <c r="F410" s="93"/>
      <c r="G410" s="93"/>
      <c r="H410" s="93"/>
      <c r="I410" s="94"/>
    </row>
    <row r="411" customFormat="1" ht="37.5" hidden="1" customHeight="1" spans="1:9">
      <c r="A411" s="89"/>
      <c r="B411" s="90"/>
      <c r="C411" s="15" t="s">
        <v>1158</v>
      </c>
      <c r="D411" s="96">
        <v>45450</v>
      </c>
      <c r="E411" s="92"/>
      <c r="F411" s="93"/>
      <c r="G411" s="93"/>
      <c r="H411" s="93"/>
      <c r="I411" s="94" t="s">
        <v>1159</v>
      </c>
    </row>
    <row r="412" customFormat="1" ht="37.5" hidden="1" customHeight="1" spans="1:9">
      <c r="A412" s="89"/>
      <c r="B412" s="90"/>
      <c r="C412" s="15" t="s">
        <v>1160</v>
      </c>
      <c r="D412" s="96">
        <v>45449</v>
      </c>
      <c r="E412" s="92"/>
      <c r="F412" s="93"/>
      <c r="G412" s="93"/>
      <c r="H412" s="93"/>
      <c r="I412" s="94" t="s">
        <v>1161</v>
      </c>
    </row>
    <row r="413" customFormat="1" ht="37.5" hidden="1" customHeight="1" spans="1:9">
      <c r="A413" s="89"/>
      <c r="B413" s="90"/>
      <c r="C413" s="15" t="s">
        <v>1162</v>
      </c>
      <c r="D413" s="96">
        <v>45449</v>
      </c>
      <c r="E413" s="92"/>
      <c r="F413" s="93"/>
      <c r="G413" s="93"/>
      <c r="H413" s="93"/>
      <c r="I413" s="94"/>
    </row>
    <row r="414" customFormat="1" ht="37.5" hidden="1" customHeight="1" spans="1:9">
      <c r="A414" s="89"/>
      <c r="B414" s="90"/>
      <c r="C414" s="15" t="s">
        <v>1163</v>
      </c>
      <c r="D414" s="96">
        <v>45449</v>
      </c>
      <c r="E414" s="92"/>
      <c r="F414" s="93"/>
      <c r="G414" s="93"/>
      <c r="H414" s="93"/>
      <c r="I414" s="94"/>
    </row>
    <row r="415" customFormat="1" ht="37.5" hidden="1" customHeight="1" spans="1:9">
      <c r="A415" s="89"/>
      <c r="B415" s="90"/>
      <c r="C415" s="15" t="s">
        <v>1164</v>
      </c>
      <c r="D415" s="96">
        <v>45449</v>
      </c>
      <c r="E415" s="92"/>
      <c r="F415" s="93"/>
      <c r="G415" s="93"/>
      <c r="H415" s="93"/>
      <c r="I415" s="94" t="s">
        <v>1165</v>
      </c>
    </row>
    <row r="416" customFormat="1" ht="37.5" hidden="1" customHeight="1" spans="1:9">
      <c r="A416" s="89"/>
      <c r="B416" s="90"/>
      <c r="C416" s="15" t="s">
        <v>1166</v>
      </c>
      <c r="D416" s="96">
        <v>45447</v>
      </c>
      <c r="E416" s="92"/>
      <c r="F416" s="93"/>
      <c r="G416" s="93"/>
      <c r="H416" s="93"/>
      <c r="I416" s="94"/>
    </row>
    <row r="417" customFormat="1" ht="37.5" hidden="1" customHeight="1" spans="1:9">
      <c r="A417" s="89"/>
      <c r="B417" s="90"/>
      <c r="C417" s="15" t="s">
        <v>1167</v>
      </c>
      <c r="D417" s="96">
        <v>45446</v>
      </c>
      <c r="E417" s="92"/>
      <c r="F417" s="93"/>
      <c r="G417" s="93"/>
      <c r="H417" s="93"/>
      <c r="I417" s="94" t="s">
        <v>1168</v>
      </c>
    </row>
    <row r="418" customFormat="1" ht="37.5" hidden="1" customHeight="1" spans="1:9">
      <c r="A418" s="89"/>
      <c r="B418" s="90"/>
      <c r="C418" s="15" t="s">
        <v>1169</v>
      </c>
      <c r="D418" s="96">
        <v>45446</v>
      </c>
      <c r="E418" s="92"/>
      <c r="F418" s="93"/>
      <c r="G418" s="93"/>
      <c r="H418" s="93"/>
      <c r="I418" s="94" t="s">
        <v>1170</v>
      </c>
    </row>
    <row r="419" customFormat="1" ht="37.5" hidden="1" customHeight="1" spans="1:9">
      <c r="A419" s="89"/>
      <c r="B419" s="90"/>
      <c r="C419" s="15" t="s">
        <v>1171</v>
      </c>
      <c r="D419" s="96">
        <v>45443</v>
      </c>
      <c r="E419" s="92"/>
      <c r="F419" s="93"/>
      <c r="G419" s="93"/>
      <c r="H419" s="93"/>
      <c r="I419" s="94" t="s">
        <v>1172</v>
      </c>
    </row>
    <row r="420" customFormat="1" ht="37.5" hidden="1" customHeight="1" spans="1:9">
      <c r="A420" s="89"/>
      <c r="B420" s="90"/>
      <c r="C420" s="15" t="s">
        <v>1173</v>
      </c>
      <c r="D420" s="96">
        <v>45443</v>
      </c>
      <c r="E420" s="92"/>
      <c r="F420" s="93"/>
      <c r="G420" s="93"/>
      <c r="H420" s="93"/>
      <c r="I420" s="94" t="s">
        <v>1174</v>
      </c>
    </row>
    <row r="421" customFormat="1" ht="37.5" hidden="1" customHeight="1" spans="1:9">
      <c r="A421" s="89"/>
      <c r="B421" s="90"/>
      <c r="C421" s="15" t="s">
        <v>1175</v>
      </c>
      <c r="D421" s="96">
        <v>45443</v>
      </c>
      <c r="E421" s="92"/>
      <c r="F421" s="93"/>
      <c r="G421" s="93"/>
      <c r="H421" s="93"/>
      <c r="I421" s="94" t="s">
        <v>1176</v>
      </c>
    </row>
    <row r="422" customFormat="1" ht="37.5" hidden="1" customHeight="1" spans="1:9">
      <c r="A422" s="89"/>
      <c r="B422" s="90"/>
      <c r="C422" s="15" t="s">
        <v>1177</v>
      </c>
      <c r="D422" s="96">
        <v>45442</v>
      </c>
      <c r="E422" s="92"/>
      <c r="F422" s="93"/>
      <c r="G422" s="93"/>
      <c r="H422" s="93"/>
      <c r="I422" s="94"/>
    </row>
    <row r="423" customFormat="1" ht="37.5" hidden="1" customHeight="1" spans="1:9">
      <c r="A423" s="89"/>
      <c r="B423" s="90"/>
      <c r="C423" s="15" t="s">
        <v>1178</v>
      </c>
      <c r="D423" s="96">
        <v>45442</v>
      </c>
      <c r="E423" s="92"/>
      <c r="F423" s="93"/>
      <c r="G423" s="93"/>
      <c r="H423" s="93"/>
      <c r="I423" s="94"/>
    </row>
    <row r="424" customFormat="1" ht="37.5" hidden="1" customHeight="1" spans="1:9">
      <c r="A424" s="89"/>
      <c r="B424" s="90"/>
      <c r="C424" s="15" t="s">
        <v>1179</v>
      </c>
      <c r="D424" s="96">
        <v>45442</v>
      </c>
      <c r="E424" s="92"/>
      <c r="F424" s="93"/>
      <c r="G424" s="93"/>
      <c r="H424" s="93"/>
      <c r="I424" s="94" t="s">
        <v>1180</v>
      </c>
    </row>
    <row r="425" customFormat="1" ht="37.5" hidden="1" customHeight="1" spans="1:9">
      <c r="A425" s="89"/>
      <c r="B425" s="90"/>
      <c r="C425" s="15" t="s">
        <v>1181</v>
      </c>
      <c r="D425" s="96">
        <v>45442</v>
      </c>
      <c r="E425" s="92"/>
      <c r="F425" s="93"/>
      <c r="G425" s="93"/>
      <c r="H425" s="93"/>
      <c r="I425" s="94" t="s">
        <v>1182</v>
      </c>
    </row>
    <row r="426" customFormat="1" ht="37.5" hidden="1" customHeight="1" spans="1:9">
      <c r="A426" s="89"/>
      <c r="B426" s="90"/>
      <c r="C426" s="15" t="s">
        <v>1183</v>
      </c>
      <c r="D426" s="96">
        <v>45441</v>
      </c>
      <c r="E426" s="92"/>
      <c r="F426" s="93"/>
      <c r="G426" s="93"/>
      <c r="H426" s="93"/>
      <c r="I426" s="94" t="s">
        <v>1184</v>
      </c>
    </row>
    <row r="427" customFormat="1" ht="37.5" hidden="1" customHeight="1" spans="1:9">
      <c r="A427" s="89"/>
      <c r="B427" s="90"/>
      <c r="C427" s="15" t="s">
        <v>1185</v>
      </c>
      <c r="D427" s="96">
        <v>45440</v>
      </c>
      <c r="E427" s="92"/>
      <c r="F427" s="93"/>
      <c r="G427" s="93"/>
      <c r="H427" s="93"/>
      <c r="I427" s="94"/>
    </row>
    <row r="428" customFormat="1" ht="37.5" hidden="1" customHeight="1" spans="1:9">
      <c r="A428" s="89"/>
      <c r="B428" s="90"/>
      <c r="C428" s="15" t="s">
        <v>1186</v>
      </c>
      <c r="D428" s="96">
        <v>45439</v>
      </c>
      <c r="E428" s="92"/>
      <c r="F428" s="93"/>
      <c r="G428" s="93"/>
      <c r="H428" s="93"/>
      <c r="I428" s="94"/>
    </row>
    <row r="429" customFormat="1" ht="37.5" hidden="1" customHeight="1" spans="1:9">
      <c r="A429" s="89"/>
      <c r="B429" s="90"/>
      <c r="C429" s="15" t="s">
        <v>1187</v>
      </c>
      <c r="D429" s="96">
        <v>45439</v>
      </c>
      <c r="E429" s="92"/>
      <c r="F429" s="93"/>
      <c r="G429" s="93"/>
      <c r="H429" s="93"/>
      <c r="I429" s="94" t="s">
        <v>1188</v>
      </c>
    </row>
    <row r="430" customFormat="1" ht="37.5" hidden="1" customHeight="1" spans="1:9">
      <c r="A430" s="89"/>
      <c r="B430" s="90"/>
      <c r="C430" s="15" t="s">
        <v>1189</v>
      </c>
      <c r="D430" s="96">
        <v>45436</v>
      </c>
      <c r="E430" s="92"/>
      <c r="F430" s="93"/>
      <c r="G430" s="93"/>
      <c r="H430" s="93"/>
      <c r="I430" s="94" t="s">
        <v>1190</v>
      </c>
    </row>
    <row r="431" customFormat="1" ht="37.5" hidden="1" customHeight="1" spans="1:9">
      <c r="A431" s="89"/>
      <c r="B431" s="90"/>
      <c r="C431" s="15" t="s">
        <v>1191</v>
      </c>
      <c r="D431" s="96">
        <v>45435</v>
      </c>
      <c r="E431" s="92"/>
      <c r="F431" s="93"/>
      <c r="G431" s="93"/>
      <c r="H431" s="93"/>
      <c r="I431" s="94" t="s">
        <v>1192</v>
      </c>
    </row>
    <row r="432" customFormat="1" ht="37.5" hidden="1" customHeight="1" spans="1:9">
      <c r="A432" s="89"/>
      <c r="B432" s="90"/>
      <c r="C432" s="15" t="s">
        <v>1193</v>
      </c>
      <c r="D432" s="96">
        <v>45435</v>
      </c>
      <c r="E432" s="92"/>
      <c r="F432" s="93"/>
      <c r="G432" s="93"/>
      <c r="H432" s="93"/>
      <c r="I432" s="94" t="s">
        <v>1194</v>
      </c>
    </row>
    <row r="433" customFormat="1" ht="37.5" hidden="1" customHeight="1" spans="1:9">
      <c r="A433" s="89"/>
      <c r="B433" s="90"/>
      <c r="C433" s="15" t="s">
        <v>1195</v>
      </c>
      <c r="D433" s="96">
        <v>45434</v>
      </c>
      <c r="E433" s="92"/>
      <c r="F433" s="93"/>
      <c r="G433" s="93"/>
      <c r="H433" s="93"/>
      <c r="I433" s="94"/>
    </row>
    <row r="434" customFormat="1" ht="37.5" hidden="1" customHeight="1" spans="1:9">
      <c r="A434" s="89"/>
      <c r="B434" s="90"/>
      <c r="C434" s="15" t="s">
        <v>1196</v>
      </c>
      <c r="D434" s="96">
        <v>45475</v>
      </c>
      <c r="E434" s="92"/>
      <c r="F434" s="93"/>
      <c r="G434" s="93"/>
      <c r="H434" s="93"/>
      <c r="I434" s="94"/>
    </row>
    <row r="435" customFormat="1" ht="37.5" hidden="1" customHeight="1" spans="1:9">
      <c r="A435" s="89"/>
      <c r="B435" s="90"/>
      <c r="C435" s="15" t="s">
        <v>1197</v>
      </c>
      <c r="D435" s="96">
        <v>45475</v>
      </c>
      <c r="E435" s="92"/>
      <c r="F435" s="93"/>
      <c r="G435" s="93"/>
      <c r="H435" s="93"/>
      <c r="I435" s="94"/>
    </row>
    <row r="436" customFormat="1" ht="37.5" hidden="1" customHeight="1" spans="1:9">
      <c r="A436" s="89"/>
      <c r="B436" s="90"/>
      <c r="C436" s="15" t="s">
        <v>1198</v>
      </c>
      <c r="D436" s="96">
        <v>45475</v>
      </c>
      <c r="E436" s="92"/>
      <c r="F436" s="93"/>
      <c r="G436" s="93"/>
      <c r="H436" s="93"/>
      <c r="I436" s="94"/>
    </row>
    <row r="437" customFormat="1" ht="37.5" hidden="1" customHeight="1" spans="1:9">
      <c r="A437" s="89"/>
      <c r="B437" s="90"/>
      <c r="C437" s="15" t="s">
        <v>1199</v>
      </c>
      <c r="D437" s="96">
        <v>45475</v>
      </c>
      <c r="E437" s="92"/>
      <c r="F437" s="93"/>
      <c r="G437" s="93"/>
      <c r="H437" s="93"/>
      <c r="I437" s="94"/>
    </row>
    <row r="438" customFormat="1" ht="37.5" hidden="1" customHeight="1" spans="1:9">
      <c r="A438" s="89"/>
      <c r="B438" s="90"/>
      <c r="C438" s="15" t="s">
        <v>1200</v>
      </c>
      <c r="D438" s="96">
        <v>45474</v>
      </c>
      <c r="E438" s="92"/>
      <c r="F438" s="93"/>
      <c r="G438" s="93"/>
      <c r="H438" s="93"/>
      <c r="I438" s="94"/>
    </row>
    <row r="439" customFormat="1" ht="37.5" hidden="1" customHeight="1" spans="1:9">
      <c r="A439" s="89"/>
      <c r="B439" s="90"/>
      <c r="C439" s="15" t="s">
        <v>1201</v>
      </c>
      <c r="D439" s="96">
        <v>45474</v>
      </c>
      <c r="E439" s="92"/>
      <c r="F439" s="93"/>
      <c r="G439" s="93"/>
      <c r="H439" s="93"/>
      <c r="I439" s="94"/>
    </row>
    <row r="440" customFormat="1" ht="37.5" hidden="1" customHeight="1" spans="1:9">
      <c r="A440" s="89"/>
      <c r="B440" s="90"/>
      <c r="C440" s="15" t="s">
        <v>1202</v>
      </c>
      <c r="D440" s="96">
        <v>45474</v>
      </c>
      <c r="E440" s="92"/>
      <c r="F440" s="93"/>
      <c r="G440" s="93"/>
      <c r="H440" s="93"/>
      <c r="I440" s="94"/>
    </row>
    <row r="441" customFormat="1" ht="37.5" hidden="1" customHeight="1" spans="1:9">
      <c r="A441" s="89"/>
      <c r="B441" s="90"/>
      <c r="C441" s="15" t="s">
        <v>1203</v>
      </c>
      <c r="D441" s="96">
        <v>45474</v>
      </c>
      <c r="E441" s="92"/>
      <c r="F441" s="93"/>
      <c r="G441" s="93"/>
      <c r="H441" s="93"/>
      <c r="I441" s="94"/>
    </row>
    <row r="442" customFormat="1" ht="37.5" hidden="1" customHeight="1" spans="1:9">
      <c r="A442" s="89"/>
      <c r="B442" s="90"/>
      <c r="C442" s="15" t="s">
        <v>1204</v>
      </c>
      <c r="D442" s="96">
        <v>45474</v>
      </c>
      <c r="E442" s="92"/>
      <c r="F442" s="93"/>
      <c r="G442" s="93"/>
      <c r="H442" s="93"/>
      <c r="I442" s="94"/>
    </row>
    <row r="443" customFormat="1" ht="37.5" hidden="1" customHeight="1" spans="1:9">
      <c r="A443" s="89"/>
      <c r="B443" s="90"/>
      <c r="C443" s="15" t="s">
        <v>1205</v>
      </c>
      <c r="D443" s="96">
        <v>45474</v>
      </c>
      <c r="E443" s="92"/>
      <c r="F443" s="93"/>
      <c r="G443" s="93"/>
      <c r="H443" s="93"/>
      <c r="I443" s="94"/>
    </row>
    <row r="444" customFormat="1" ht="37.5" hidden="1" customHeight="1" spans="1:9">
      <c r="A444" s="89"/>
      <c r="B444" s="90"/>
      <c r="C444" s="15" t="s">
        <v>1206</v>
      </c>
      <c r="D444" s="96">
        <v>45474</v>
      </c>
      <c r="E444" s="92"/>
      <c r="F444" s="93"/>
      <c r="G444" s="93"/>
      <c r="H444" s="93"/>
      <c r="I444" s="94"/>
    </row>
    <row r="445" customFormat="1" ht="37.5" hidden="1" customHeight="1" spans="1:9">
      <c r="A445" s="89"/>
      <c r="B445" s="90"/>
      <c r="C445" s="15" t="s">
        <v>1207</v>
      </c>
      <c r="D445" s="96">
        <v>45471</v>
      </c>
      <c r="E445" s="92"/>
      <c r="F445" s="93"/>
      <c r="G445" s="93"/>
      <c r="H445" s="93"/>
      <c r="I445" s="94"/>
    </row>
    <row r="446" customFormat="1" ht="37.5" hidden="1" customHeight="1" spans="1:9">
      <c r="A446" s="89"/>
      <c r="B446" s="90"/>
      <c r="C446" s="15" t="s">
        <v>1208</v>
      </c>
      <c r="D446" s="96">
        <v>45471</v>
      </c>
      <c r="E446" s="92"/>
      <c r="F446" s="93"/>
      <c r="G446" s="93"/>
      <c r="H446" s="93"/>
      <c r="I446" s="94"/>
    </row>
    <row r="447" customFormat="1" ht="37.5" hidden="1" customHeight="1" spans="1:9">
      <c r="A447" s="89"/>
      <c r="B447" s="90"/>
      <c r="C447" s="15" t="s">
        <v>1209</v>
      </c>
      <c r="D447" s="96">
        <v>45470</v>
      </c>
      <c r="E447" s="92"/>
      <c r="F447" s="93"/>
      <c r="G447" s="93"/>
      <c r="H447" s="93"/>
      <c r="I447" s="94"/>
    </row>
    <row r="448" customFormat="1" ht="37.5" hidden="1" customHeight="1" spans="1:9">
      <c r="A448" s="89"/>
      <c r="B448" s="90"/>
      <c r="C448" s="15" t="s">
        <v>1210</v>
      </c>
      <c r="D448" s="96">
        <v>45470</v>
      </c>
      <c r="E448" s="92"/>
      <c r="F448" s="93"/>
      <c r="G448" s="93"/>
      <c r="H448" s="93"/>
      <c r="I448" s="94"/>
    </row>
    <row r="449" customFormat="1" ht="37.5" hidden="1" customHeight="1" spans="1:9">
      <c r="A449" s="89"/>
      <c r="B449" s="90"/>
      <c r="C449" s="15" t="s">
        <v>1211</v>
      </c>
      <c r="D449" s="96">
        <v>45468</v>
      </c>
      <c r="E449" s="92"/>
      <c r="F449" s="93"/>
      <c r="G449" s="93"/>
      <c r="H449" s="93"/>
      <c r="I449" s="94"/>
    </row>
    <row r="450" customFormat="1" ht="37.5" hidden="1" customHeight="1" spans="1:9">
      <c r="A450" s="89"/>
      <c r="B450" s="90"/>
      <c r="C450" s="15" t="s">
        <v>1212</v>
      </c>
      <c r="D450" s="96">
        <v>45468</v>
      </c>
      <c r="E450" s="92"/>
      <c r="F450" s="93"/>
      <c r="G450" s="93"/>
      <c r="H450" s="93"/>
      <c r="I450" s="94"/>
    </row>
    <row r="451" customFormat="1" ht="37.5" hidden="1" customHeight="1" spans="1:9">
      <c r="A451" s="89"/>
      <c r="B451" s="90"/>
      <c r="C451" s="15" t="s">
        <v>1213</v>
      </c>
      <c r="D451" s="96">
        <v>45467</v>
      </c>
      <c r="E451" s="92"/>
      <c r="F451" s="93"/>
      <c r="G451" s="93"/>
      <c r="H451" s="93"/>
      <c r="I451" s="94"/>
    </row>
    <row r="452" customFormat="1" ht="37.5" hidden="1" customHeight="1" spans="1:9">
      <c r="A452" s="89"/>
      <c r="B452" s="90"/>
      <c r="C452" s="15" t="s">
        <v>1214</v>
      </c>
      <c r="D452" s="96">
        <v>45467</v>
      </c>
      <c r="E452" s="92"/>
      <c r="F452" s="93"/>
      <c r="G452" s="93"/>
      <c r="H452" s="93"/>
      <c r="I452" s="94"/>
    </row>
    <row r="453" customFormat="1" ht="37.5" hidden="1" customHeight="1" spans="1:9">
      <c r="A453" s="89"/>
      <c r="B453" s="90"/>
      <c r="C453" s="15" t="s">
        <v>1215</v>
      </c>
      <c r="D453" s="96">
        <v>45463</v>
      </c>
      <c r="E453" s="92"/>
      <c r="F453" s="93"/>
      <c r="G453" s="93"/>
      <c r="H453" s="93"/>
      <c r="I453" s="94"/>
    </row>
    <row r="454" customFormat="1" ht="37.5" hidden="1" customHeight="1" spans="1:9">
      <c r="A454" s="89"/>
      <c r="B454" s="90"/>
      <c r="C454" s="15" t="s">
        <v>1216</v>
      </c>
      <c r="D454" s="96">
        <v>45461</v>
      </c>
      <c r="E454" s="92"/>
      <c r="F454" s="93"/>
      <c r="G454" s="93"/>
      <c r="H454" s="93"/>
      <c r="I454" s="94"/>
    </row>
    <row r="455" customFormat="1" ht="37.5" hidden="1" customHeight="1" spans="1:9">
      <c r="A455" s="89"/>
      <c r="B455" s="90"/>
      <c r="C455" s="15" t="s">
        <v>1217</v>
      </c>
      <c r="D455" s="96">
        <v>45461</v>
      </c>
      <c r="E455" s="92"/>
      <c r="F455" s="93"/>
      <c r="G455" s="93"/>
      <c r="H455" s="93"/>
      <c r="I455" s="94"/>
    </row>
    <row r="456" customFormat="1" ht="37.5" hidden="1" customHeight="1" spans="1:9">
      <c r="A456" s="89"/>
      <c r="B456" s="90"/>
      <c r="C456" s="15" t="s">
        <v>1218</v>
      </c>
      <c r="D456" s="96">
        <v>45461</v>
      </c>
      <c r="E456" s="92"/>
      <c r="F456" s="93"/>
      <c r="G456" s="93"/>
      <c r="H456" s="93"/>
      <c r="I456" s="94"/>
    </row>
    <row r="457" customFormat="1" ht="37.5" hidden="1" customHeight="1" spans="1:9">
      <c r="A457" s="89"/>
      <c r="B457" s="90"/>
      <c r="C457" s="15" t="s">
        <v>1219</v>
      </c>
      <c r="D457" s="96">
        <v>45461</v>
      </c>
      <c r="E457" s="92"/>
      <c r="F457" s="93"/>
      <c r="G457" s="93"/>
      <c r="H457" s="93"/>
      <c r="I457" s="94"/>
    </row>
    <row r="458" customFormat="1" ht="37.5" hidden="1" customHeight="1" spans="1:9">
      <c r="A458" s="89"/>
      <c r="B458" s="90"/>
      <c r="C458" s="15" t="s">
        <v>1220</v>
      </c>
      <c r="D458" s="96">
        <v>45461</v>
      </c>
      <c r="E458" s="92"/>
      <c r="F458" s="93"/>
      <c r="G458" s="93"/>
      <c r="H458" s="93"/>
      <c r="I458" s="94"/>
    </row>
    <row r="459" customFormat="1" ht="37.5" hidden="1" customHeight="1" spans="1:9">
      <c r="A459" s="89"/>
      <c r="B459" s="90"/>
      <c r="C459" s="15" t="s">
        <v>1221</v>
      </c>
      <c r="D459" s="96">
        <v>45460</v>
      </c>
      <c r="E459" s="92"/>
      <c r="F459" s="93"/>
      <c r="G459" s="93"/>
      <c r="H459" s="93"/>
      <c r="I459" s="94"/>
    </row>
    <row r="460" customFormat="1" ht="37.5" hidden="1" customHeight="1" spans="1:9">
      <c r="A460" s="89"/>
      <c r="B460" s="90"/>
      <c r="C460" s="15" t="s">
        <v>1222</v>
      </c>
      <c r="D460" s="96">
        <v>45459</v>
      </c>
      <c r="E460" s="92"/>
      <c r="F460" s="93"/>
      <c r="G460" s="93"/>
      <c r="H460" s="93"/>
      <c r="I460" s="94"/>
    </row>
    <row r="461" customFormat="1" ht="37.5" hidden="1" customHeight="1" spans="1:9">
      <c r="A461" s="89"/>
      <c r="B461" s="90"/>
      <c r="C461" s="15" t="s">
        <v>1223</v>
      </c>
      <c r="D461" s="96">
        <v>45459</v>
      </c>
      <c r="E461" s="92"/>
      <c r="F461" s="93"/>
      <c r="G461" s="93"/>
      <c r="H461" s="93"/>
      <c r="I461" s="94"/>
    </row>
    <row r="462" customFormat="1" ht="37.5" hidden="1" customHeight="1" spans="1:9">
      <c r="A462" s="89"/>
      <c r="B462" s="90"/>
      <c r="C462" s="15" t="s">
        <v>1224</v>
      </c>
      <c r="D462" s="96">
        <v>45457</v>
      </c>
      <c r="E462" s="92"/>
      <c r="F462" s="93"/>
      <c r="G462" s="93"/>
      <c r="H462" s="93"/>
      <c r="I462" s="94"/>
    </row>
    <row r="463" customFormat="1" ht="37.5" hidden="1" customHeight="1" spans="1:9">
      <c r="A463" s="89"/>
      <c r="B463" s="90"/>
      <c r="C463" s="15" t="s">
        <v>1225</v>
      </c>
      <c r="D463" s="96">
        <v>45457</v>
      </c>
      <c r="E463" s="92"/>
      <c r="F463" s="93"/>
      <c r="G463" s="93"/>
      <c r="H463" s="93"/>
      <c r="I463" s="94"/>
    </row>
    <row r="464" customFormat="1" ht="37.5" hidden="1" customHeight="1" spans="1:9">
      <c r="A464" s="89"/>
      <c r="B464" s="90"/>
      <c r="C464" s="15" t="s">
        <v>1226</v>
      </c>
      <c r="D464" s="96">
        <v>45483</v>
      </c>
      <c r="E464" s="92"/>
      <c r="F464" s="93"/>
      <c r="G464" s="93"/>
      <c r="H464" s="93"/>
      <c r="I464" s="94"/>
    </row>
    <row r="465" customFormat="1" ht="37.5" hidden="1" customHeight="1" spans="1:9">
      <c r="A465" s="89"/>
      <c r="B465" s="90"/>
      <c r="C465" s="15" t="s">
        <v>1227</v>
      </c>
      <c r="D465" s="96">
        <v>45483</v>
      </c>
      <c r="E465" s="92"/>
      <c r="F465" s="93"/>
      <c r="G465" s="93"/>
      <c r="H465" s="93"/>
      <c r="I465" s="94"/>
    </row>
    <row r="466" customFormat="1" ht="37.5" hidden="1" customHeight="1" spans="1:9">
      <c r="A466" s="89"/>
      <c r="B466" s="90"/>
      <c r="C466" s="15" t="s">
        <v>1228</v>
      </c>
      <c r="D466" s="96">
        <v>45483</v>
      </c>
      <c r="E466" s="92"/>
      <c r="F466" s="93"/>
      <c r="G466" s="93"/>
      <c r="H466" s="93"/>
      <c r="I466" s="94"/>
    </row>
    <row r="467" customFormat="1" ht="37.5" hidden="1" customHeight="1" spans="1:9">
      <c r="A467" s="89"/>
      <c r="B467" s="90"/>
      <c r="C467" s="15" t="s">
        <v>1229</v>
      </c>
      <c r="D467" s="96">
        <v>45483</v>
      </c>
      <c r="E467" s="92"/>
      <c r="F467" s="93"/>
      <c r="G467" s="93"/>
      <c r="H467" s="93"/>
      <c r="I467" s="94"/>
    </row>
    <row r="468" customFormat="1" ht="37.5" hidden="1" customHeight="1" spans="1:9">
      <c r="A468" s="89"/>
      <c r="B468" s="90"/>
      <c r="C468" s="15" t="s">
        <v>1230</v>
      </c>
      <c r="D468" s="96">
        <v>45483</v>
      </c>
      <c r="E468" s="92"/>
      <c r="F468" s="93"/>
      <c r="G468" s="93"/>
      <c r="H468" s="93"/>
      <c r="I468" s="94"/>
    </row>
    <row r="469" customFormat="1" ht="37.5" hidden="1" customHeight="1" spans="1:9">
      <c r="A469" s="89"/>
      <c r="B469" s="90"/>
      <c r="C469" s="15" t="s">
        <v>1231</v>
      </c>
      <c r="D469" s="96">
        <v>45483</v>
      </c>
      <c r="E469" s="92"/>
      <c r="F469" s="93"/>
      <c r="G469" s="93"/>
      <c r="H469" s="93"/>
      <c r="I469" s="94"/>
    </row>
    <row r="470" customFormat="1" ht="37.5" hidden="1" customHeight="1" spans="1:9">
      <c r="A470" s="89"/>
      <c r="B470" s="90"/>
      <c r="C470" s="15" t="s">
        <v>1232</v>
      </c>
      <c r="D470" s="96">
        <v>45483</v>
      </c>
      <c r="E470" s="92"/>
      <c r="F470" s="93"/>
      <c r="G470" s="93"/>
      <c r="H470" s="93"/>
      <c r="I470" s="94"/>
    </row>
    <row r="471" customFormat="1" ht="37.5" hidden="1" customHeight="1" spans="1:9">
      <c r="A471" s="89"/>
      <c r="B471" s="90"/>
      <c r="C471" s="15" t="s">
        <v>1233</v>
      </c>
      <c r="D471" s="96">
        <v>45483</v>
      </c>
      <c r="E471" s="92"/>
      <c r="F471" s="93"/>
      <c r="G471" s="93"/>
      <c r="H471" s="93"/>
      <c r="I471" s="94"/>
    </row>
    <row r="472" customFormat="1" ht="37.5" hidden="1" customHeight="1" spans="1:9">
      <c r="A472" s="89"/>
      <c r="B472" s="90"/>
      <c r="C472" s="15" t="s">
        <v>1234</v>
      </c>
      <c r="D472" s="96">
        <v>45483</v>
      </c>
      <c r="E472" s="92"/>
      <c r="F472" s="93"/>
      <c r="G472" s="93"/>
      <c r="H472" s="93"/>
      <c r="I472" s="94"/>
    </row>
    <row r="473" customFormat="1" ht="37.5" hidden="1" customHeight="1" spans="1:9">
      <c r="A473" s="89"/>
      <c r="B473" s="90"/>
      <c r="C473" s="15" t="s">
        <v>1235</v>
      </c>
      <c r="D473" s="96">
        <v>45483</v>
      </c>
      <c r="E473" s="92"/>
      <c r="F473" s="93"/>
      <c r="G473" s="93"/>
      <c r="H473" s="93"/>
      <c r="I473" s="94"/>
    </row>
    <row r="474" customFormat="1" ht="37.5" hidden="1" customHeight="1" spans="1:9">
      <c r="A474" s="89"/>
      <c r="B474" s="90"/>
      <c r="C474" s="15" t="s">
        <v>1236</v>
      </c>
      <c r="D474" s="96">
        <v>45482</v>
      </c>
      <c r="E474" s="92"/>
      <c r="F474" s="93"/>
      <c r="G474" s="93"/>
      <c r="H474" s="93"/>
      <c r="I474" s="94"/>
    </row>
    <row r="475" customFormat="1" ht="37.5" hidden="1" customHeight="1" spans="1:9">
      <c r="A475" s="89"/>
      <c r="B475" s="90"/>
      <c r="C475" s="15" t="s">
        <v>1237</v>
      </c>
      <c r="D475" s="96">
        <v>45482</v>
      </c>
      <c r="E475" s="92"/>
      <c r="F475" s="93"/>
      <c r="G475" s="93"/>
      <c r="H475" s="93"/>
      <c r="I475" s="94"/>
    </row>
    <row r="476" customFormat="1" ht="37.5" hidden="1" customHeight="1" spans="1:9">
      <c r="A476" s="89"/>
      <c r="B476" s="90"/>
      <c r="C476" s="15" t="s">
        <v>1238</v>
      </c>
      <c r="D476" s="96">
        <v>45482</v>
      </c>
      <c r="E476" s="92"/>
      <c r="F476" s="93"/>
      <c r="G476" s="93"/>
      <c r="H476" s="93"/>
      <c r="I476" s="94"/>
    </row>
    <row r="477" customFormat="1" ht="37.5" hidden="1" customHeight="1" spans="1:9">
      <c r="A477" s="89"/>
      <c r="B477" s="90"/>
      <c r="C477" s="15" t="s">
        <v>1239</v>
      </c>
      <c r="D477" s="96">
        <v>45482</v>
      </c>
      <c r="E477" s="92"/>
      <c r="F477" s="93"/>
      <c r="G477" s="93"/>
      <c r="H477" s="93"/>
      <c r="I477" s="94"/>
    </row>
    <row r="478" customFormat="1" ht="37.5" hidden="1" customHeight="1" spans="1:9">
      <c r="A478" s="89"/>
      <c r="B478" s="90"/>
      <c r="C478" s="15" t="s">
        <v>1240</v>
      </c>
      <c r="D478" s="96">
        <v>45482</v>
      </c>
      <c r="E478" s="92"/>
      <c r="F478" s="93"/>
      <c r="G478" s="93"/>
      <c r="H478" s="93"/>
      <c r="I478" s="94"/>
    </row>
    <row r="479" customFormat="1" ht="37.5" hidden="1" customHeight="1" spans="1:9">
      <c r="A479" s="89"/>
      <c r="B479" s="90"/>
      <c r="C479" s="15" t="s">
        <v>1241</v>
      </c>
      <c r="D479" s="96">
        <v>45482</v>
      </c>
      <c r="E479" s="92"/>
      <c r="F479" s="93"/>
      <c r="G479" s="93"/>
      <c r="H479" s="93"/>
      <c r="I479" s="94"/>
    </row>
    <row r="480" customFormat="1" ht="37.5" hidden="1" customHeight="1" spans="1:9">
      <c r="A480" s="89"/>
      <c r="B480" s="90"/>
      <c r="C480" s="15" t="s">
        <v>1242</v>
      </c>
      <c r="D480" s="96">
        <v>45482</v>
      </c>
      <c r="E480" s="92"/>
      <c r="F480" s="93"/>
      <c r="G480" s="93"/>
      <c r="H480" s="93"/>
      <c r="I480" s="94"/>
    </row>
    <row r="481" customFormat="1" ht="37.5" hidden="1" customHeight="1" spans="1:9">
      <c r="A481" s="89"/>
      <c r="B481" s="90"/>
      <c r="C481" s="15" t="s">
        <v>1243</v>
      </c>
      <c r="D481" s="96">
        <v>45481</v>
      </c>
      <c r="E481" s="92"/>
      <c r="F481" s="93"/>
      <c r="G481" s="93"/>
      <c r="H481" s="93"/>
      <c r="I481" s="94"/>
    </row>
    <row r="482" customFormat="1" ht="37.5" hidden="1" customHeight="1" spans="1:9">
      <c r="A482" s="89"/>
      <c r="B482" s="90"/>
      <c r="C482" s="15" t="s">
        <v>1244</v>
      </c>
      <c r="D482" s="96">
        <v>45478</v>
      </c>
      <c r="E482" s="92"/>
      <c r="F482" s="93"/>
      <c r="G482" s="93"/>
      <c r="H482" s="93"/>
      <c r="I482" s="94"/>
    </row>
    <row r="483" customFormat="1" ht="37.5" hidden="1" customHeight="1" spans="1:9">
      <c r="A483" s="89"/>
      <c r="B483" s="90"/>
      <c r="C483" s="15" t="s">
        <v>1245</v>
      </c>
      <c r="D483" s="96">
        <v>45477</v>
      </c>
      <c r="E483" s="92"/>
      <c r="F483" s="93"/>
      <c r="G483" s="93"/>
      <c r="H483" s="93"/>
      <c r="I483" s="94"/>
    </row>
    <row r="484" customFormat="1" ht="37.5" hidden="1" customHeight="1" spans="1:9">
      <c r="A484" s="89"/>
      <c r="B484" s="90"/>
      <c r="C484" s="15" t="s">
        <v>1246</v>
      </c>
      <c r="D484" s="96">
        <v>45476</v>
      </c>
      <c r="E484" s="92"/>
      <c r="F484" s="93"/>
      <c r="G484" s="93"/>
      <c r="H484" s="93"/>
      <c r="I484" s="94"/>
    </row>
    <row r="485" customFormat="1" ht="37.5" hidden="1" customHeight="1" spans="1:9">
      <c r="A485" s="89"/>
      <c r="B485" s="90"/>
      <c r="C485" s="15" t="s">
        <v>1247</v>
      </c>
      <c r="D485" s="96">
        <v>45475</v>
      </c>
      <c r="E485" s="92"/>
      <c r="F485" s="93"/>
      <c r="G485" s="93"/>
      <c r="H485" s="93"/>
      <c r="I485" s="94"/>
    </row>
    <row r="486" customFormat="1" ht="37.5" hidden="1" customHeight="1" spans="1:9">
      <c r="A486" s="89"/>
      <c r="B486" s="90"/>
      <c r="C486" s="15" t="s">
        <v>1248</v>
      </c>
      <c r="D486" s="96">
        <v>45475</v>
      </c>
      <c r="E486" s="92"/>
      <c r="F486" s="93"/>
      <c r="G486" s="93"/>
      <c r="H486" s="93"/>
      <c r="I486" s="94"/>
    </row>
    <row r="487" customFormat="1" ht="37.5" hidden="1" customHeight="1" spans="1:9">
      <c r="A487" s="89"/>
      <c r="B487" s="90"/>
      <c r="C487" s="15" t="s">
        <v>1249</v>
      </c>
      <c r="D487" s="96">
        <v>45475</v>
      </c>
      <c r="E487" s="92"/>
      <c r="F487" s="93"/>
      <c r="G487" s="93"/>
      <c r="H487" s="93"/>
      <c r="I487" s="94"/>
    </row>
    <row r="488" customFormat="1" ht="37.5" hidden="1" customHeight="1" spans="1:9">
      <c r="A488" s="89"/>
      <c r="B488" s="90"/>
      <c r="C488" s="15" t="s">
        <v>1250</v>
      </c>
      <c r="D488" s="96">
        <v>45475</v>
      </c>
      <c r="E488" s="92"/>
      <c r="F488" s="93"/>
      <c r="G488" s="93"/>
      <c r="H488" s="93"/>
      <c r="I488" s="94"/>
    </row>
    <row r="489" customFormat="1" ht="37.5" hidden="1" customHeight="1" spans="1:9">
      <c r="A489" s="89"/>
      <c r="B489" s="90"/>
      <c r="C489" s="15" t="s">
        <v>1251</v>
      </c>
      <c r="D489" s="96">
        <v>45475</v>
      </c>
      <c r="E489" s="92"/>
      <c r="F489" s="93"/>
      <c r="G489" s="93"/>
      <c r="H489" s="93"/>
      <c r="I489" s="94"/>
    </row>
    <row r="490" customFormat="1" ht="37.5" hidden="1" customHeight="1" spans="1:9">
      <c r="A490" s="89"/>
      <c r="B490" s="90"/>
      <c r="C490" s="15" t="s">
        <v>1252</v>
      </c>
      <c r="D490" s="96">
        <v>45475</v>
      </c>
      <c r="E490" s="92"/>
      <c r="F490" s="93"/>
      <c r="G490" s="93"/>
      <c r="H490" s="93"/>
      <c r="I490" s="94"/>
    </row>
    <row r="491" customFormat="1" ht="37.5" hidden="1" customHeight="1" spans="1:9">
      <c r="A491" s="89"/>
      <c r="B491" s="90"/>
      <c r="C491" s="15" t="s">
        <v>1253</v>
      </c>
      <c r="D491" s="96">
        <v>45475</v>
      </c>
      <c r="E491" s="92"/>
      <c r="F491" s="93"/>
      <c r="G491" s="93"/>
      <c r="H491" s="93"/>
      <c r="I491" s="94"/>
    </row>
    <row r="492" customFormat="1" ht="37.5" hidden="1" customHeight="1" spans="1:9">
      <c r="A492" s="89"/>
      <c r="B492" s="90"/>
      <c r="C492" s="15" t="s">
        <v>1254</v>
      </c>
      <c r="D492" s="96">
        <v>45475</v>
      </c>
      <c r="E492" s="92"/>
      <c r="F492" s="93"/>
      <c r="G492" s="93"/>
      <c r="H492" s="93"/>
      <c r="I492" s="94"/>
    </row>
    <row r="493" customFormat="1" ht="37.5" hidden="1" customHeight="1" spans="1:9">
      <c r="A493" s="89"/>
      <c r="B493" s="90"/>
      <c r="C493" s="15" t="s">
        <v>1255</v>
      </c>
      <c r="D493" s="96">
        <v>45475</v>
      </c>
      <c r="E493" s="92"/>
      <c r="F493" s="93"/>
      <c r="G493" s="93"/>
      <c r="H493" s="93"/>
      <c r="I493" s="94"/>
    </row>
    <row r="494" customFormat="1" ht="37.5" hidden="1" customHeight="1" spans="1:9">
      <c r="A494" s="89"/>
      <c r="B494" s="90"/>
      <c r="C494" s="15" t="s">
        <v>1256</v>
      </c>
      <c r="D494" s="96">
        <v>45498</v>
      </c>
      <c r="E494" s="92"/>
      <c r="F494" s="93"/>
      <c r="G494" s="93"/>
      <c r="H494" s="93"/>
      <c r="I494" s="94"/>
    </row>
    <row r="495" customFormat="1" ht="37.5" hidden="1" customHeight="1" spans="1:9">
      <c r="A495" s="89"/>
      <c r="B495" s="90"/>
      <c r="C495" s="15" t="s">
        <v>1257</v>
      </c>
      <c r="D495" s="96">
        <v>45497</v>
      </c>
      <c r="E495" s="92"/>
      <c r="F495" s="93"/>
      <c r="G495" s="93"/>
      <c r="H495" s="93"/>
      <c r="I495" s="94"/>
    </row>
    <row r="496" customFormat="1" ht="37.5" hidden="1" customHeight="1" spans="1:9">
      <c r="A496" s="89"/>
      <c r="B496" s="90"/>
      <c r="C496" s="15" t="s">
        <v>1258</v>
      </c>
      <c r="D496" s="96">
        <v>45497</v>
      </c>
      <c r="E496" s="92"/>
      <c r="F496" s="93"/>
      <c r="G496" s="93"/>
      <c r="H496" s="93"/>
      <c r="I496" s="94"/>
    </row>
    <row r="497" customFormat="1" ht="37.5" hidden="1" customHeight="1" spans="1:9">
      <c r="A497" s="89"/>
      <c r="B497" s="90"/>
      <c r="C497" s="15" t="s">
        <v>1259</v>
      </c>
      <c r="D497" s="96">
        <v>45496</v>
      </c>
      <c r="E497" s="92"/>
      <c r="F497" s="93"/>
      <c r="G497" s="93"/>
      <c r="H497" s="93"/>
      <c r="I497" s="94"/>
    </row>
    <row r="498" customFormat="1" ht="37.5" hidden="1" customHeight="1" spans="1:9">
      <c r="A498" s="89"/>
      <c r="B498" s="90"/>
      <c r="C498" s="15" t="s">
        <v>1260</v>
      </c>
      <c r="D498" s="96">
        <v>45496</v>
      </c>
      <c r="E498" s="92"/>
      <c r="F498" s="93"/>
      <c r="G498" s="93"/>
      <c r="H498" s="93"/>
      <c r="I498" s="94"/>
    </row>
    <row r="499" customFormat="1" ht="37.5" hidden="1" customHeight="1" spans="1:9">
      <c r="A499" s="89"/>
      <c r="B499" s="90"/>
      <c r="C499" s="15" t="s">
        <v>1261</v>
      </c>
      <c r="D499" s="96">
        <v>45496</v>
      </c>
      <c r="E499" s="92"/>
      <c r="F499" s="93"/>
      <c r="G499" s="93"/>
      <c r="H499" s="93"/>
      <c r="I499" s="94"/>
    </row>
    <row r="500" customFormat="1" ht="37.5" hidden="1" customHeight="1" spans="1:9">
      <c r="A500" s="89"/>
      <c r="B500" s="90"/>
      <c r="C500" s="15" t="s">
        <v>1262</v>
      </c>
      <c r="D500" s="96">
        <v>45495</v>
      </c>
      <c r="E500" s="92"/>
      <c r="F500" s="93"/>
      <c r="G500" s="93"/>
      <c r="H500" s="93"/>
      <c r="I500" s="94"/>
    </row>
    <row r="501" customFormat="1" ht="37.5" hidden="1" customHeight="1" spans="1:9">
      <c r="A501" s="89"/>
      <c r="B501" s="90"/>
      <c r="C501" s="15" t="s">
        <v>1263</v>
      </c>
      <c r="D501" s="96">
        <v>45495</v>
      </c>
      <c r="E501" s="92"/>
      <c r="F501" s="93"/>
      <c r="G501" s="93"/>
      <c r="H501" s="93"/>
      <c r="I501" s="94"/>
    </row>
    <row r="502" customFormat="1" ht="37.5" hidden="1" customHeight="1" spans="1:9">
      <c r="A502" s="89"/>
      <c r="B502" s="90"/>
      <c r="C502" s="15" t="s">
        <v>1264</v>
      </c>
      <c r="D502" s="96">
        <v>45495</v>
      </c>
      <c r="E502" s="92"/>
      <c r="F502" s="93"/>
      <c r="G502" s="93"/>
      <c r="H502" s="93"/>
      <c r="I502" s="94"/>
    </row>
    <row r="503" customFormat="1" ht="37.5" hidden="1" customHeight="1" spans="1:9">
      <c r="A503" s="89"/>
      <c r="B503" s="90"/>
      <c r="C503" s="15" t="s">
        <v>1265</v>
      </c>
      <c r="D503" s="96">
        <v>45495</v>
      </c>
      <c r="E503" s="92"/>
      <c r="F503" s="93"/>
      <c r="G503" s="93"/>
      <c r="H503" s="93"/>
      <c r="I503" s="94"/>
    </row>
    <row r="504" customFormat="1" ht="37.5" hidden="1" customHeight="1" spans="1:9">
      <c r="A504" s="89"/>
      <c r="B504" s="90"/>
      <c r="C504" s="15" t="s">
        <v>1266</v>
      </c>
      <c r="D504" s="96">
        <v>45495</v>
      </c>
      <c r="E504" s="92"/>
      <c r="F504" s="93"/>
      <c r="G504" s="93"/>
      <c r="H504" s="93"/>
      <c r="I504" s="94"/>
    </row>
    <row r="505" customFormat="1" ht="37.5" hidden="1" customHeight="1" spans="1:9">
      <c r="A505" s="89"/>
      <c r="B505" s="90"/>
      <c r="C505" s="15" t="s">
        <v>1267</v>
      </c>
      <c r="D505" s="96">
        <v>45495</v>
      </c>
      <c r="E505" s="92"/>
      <c r="F505" s="93"/>
      <c r="G505" s="93"/>
      <c r="H505" s="93"/>
      <c r="I505" s="94"/>
    </row>
    <row r="506" customFormat="1" ht="37.5" hidden="1" customHeight="1" spans="1:9">
      <c r="A506" s="89"/>
      <c r="B506" s="90"/>
      <c r="C506" s="15" t="s">
        <v>1268</v>
      </c>
      <c r="D506" s="96">
        <v>45495</v>
      </c>
      <c r="E506" s="92"/>
      <c r="F506" s="93"/>
      <c r="G506" s="93"/>
      <c r="H506" s="93"/>
      <c r="I506" s="94"/>
    </row>
    <row r="507" customFormat="1" ht="37.5" hidden="1" customHeight="1" spans="1:9">
      <c r="A507" s="89"/>
      <c r="B507" s="90"/>
      <c r="C507" s="15" t="s">
        <v>1269</v>
      </c>
      <c r="D507" s="96">
        <v>45493</v>
      </c>
      <c r="E507" s="92"/>
      <c r="F507" s="93"/>
      <c r="G507" s="93"/>
      <c r="H507" s="93"/>
      <c r="I507" s="94"/>
    </row>
    <row r="508" customFormat="1" ht="37.5" hidden="1" customHeight="1" spans="1:9">
      <c r="A508" s="89"/>
      <c r="B508" s="90"/>
      <c r="C508" s="15" t="s">
        <v>1270</v>
      </c>
      <c r="D508" s="96">
        <v>45492</v>
      </c>
      <c r="E508" s="92"/>
      <c r="F508" s="93"/>
      <c r="G508" s="93"/>
      <c r="H508" s="93"/>
      <c r="I508" s="94"/>
    </row>
    <row r="509" customFormat="1" ht="37.5" hidden="1" customHeight="1" spans="1:9">
      <c r="A509" s="89"/>
      <c r="B509" s="90"/>
      <c r="C509" s="15" t="s">
        <v>1271</v>
      </c>
      <c r="D509" s="96">
        <v>45492</v>
      </c>
      <c r="E509" s="92"/>
      <c r="F509" s="93"/>
      <c r="G509" s="93"/>
      <c r="H509" s="93"/>
      <c r="I509" s="94"/>
    </row>
    <row r="510" customFormat="1" ht="37.5" hidden="1" customHeight="1" spans="1:9">
      <c r="A510" s="89"/>
      <c r="B510" s="90"/>
      <c r="C510" s="15" t="s">
        <v>1272</v>
      </c>
      <c r="D510" s="96">
        <v>45492</v>
      </c>
      <c r="E510" s="92"/>
      <c r="F510" s="93"/>
      <c r="G510" s="93"/>
      <c r="H510" s="93"/>
      <c r="I510" s="94"/>
    </row>
    <row r="511" customFormat="1" ht="37.5" hidden="1" customHeight="1" spans="1:9">
      <c r="A511" s="89"/>
      <c r="B511" s="90"/>
      <c r="C511" s="15" t="s">
        <v>1273</v>
      </c>
      <c r="D511" s="96">
        <v>45491</v>
      </c>
      <c r="E511" s="92"/>
      <c r="F511" s="93"/>
      <c r="G511" s="93"/>
      <c r="H511" s="93"/>
      <c r="I511" s="94"/>
    </row>
    <row r="512" customFormat="1" ht="37.5" hidden="1" customHeight="1" spans="1:9">
      <c r="A512" s="89"/>
      <c r="B512" s="90"/>
      <c r="C512" s="15" t="s">
        <v>1274</v>
      </c>
      <c r="D512" s="96">
        <v>45491</v>
      </c>
      <c r="E512" s="92"/>
      <c r="F512" s="93"/>
      <c r="G512" s="93"/>
      <c r="H512" s="93"/>
      <c r="I512" s="94"/>
    </row>
    <row r="513" customFormat="1" ht="37.5" hidden="1" customHeight="1" spans="1:9">
      <c r="A513" s="89"/>
      <c r="B513" s="90"/>
      <c r="C513" s="15" t="s">
        <v>1275</v>
      </c>
      <c r="D513" s="96">
        <v>45491</v>
      </c>
      <c r="E513" s="92"/>
      <c r="F513" s="93"/>
      <c r="G513" s="93"/>
      <c r="H513" s="93"/>
      <c r="I513" s="94"/>
    </row>
    <row r="514" customFormat="1" ht="37.5" hidden="1" customHeight="1" spans="1:9">
      <c r="A514" s="89"/>
      <c r="B514" s="90"/>
      <c r="C514" s="15" t="s">
        <v>1276</v>
      </c>
      <c r="D514" s="96">
        <v>45491</v>
      </c>
      <c r="E514" s="92"/>
      <c r="F514" s="93"/>
      <c r="G514" s="93"/>
      <c r="H514" s="93"/>
      <c r="I514" s="94"/>
    </row>
    <row r="515" customFormat="1" ht="37.5" hidden="1" customHeight="1" spans="1:9">
      <c r="A515" s="89"/>
      <c r="B515" s="90"/>
      <c r="C515" s="15" t="s">
        <v>1277</v>
      </c>
      <c r="D515" s="96">
        <v>45490</v>
      </c>
      <c r="E515" s="92"/>
      <c r="F515" s="93"/>
      <c r="G515" s="93"/>
      <c r="H515" s="93"/>
      <c r="I515" s="94"/>
    </row>
    <row r="516" customFormat="1" ht="37.5" hidden="1" customHeight="1" spans="1:9">
      <c r="A516" s="89"/>
      <c r="B516" s="90"/>
      <c r="C516" s="15" t="s">
        <v>1278</v>
      </c>
      <c r="D516" s="96">
        <v>45490</v>
      </c>
      <c r="E516" s="92"/>
      <c r="F516" s="93"/>
      <c r="G516" s="93"/>
      <c r="H516" s="93"/>
      <c r="I516" s="94"/>
    </row>
    <row r="517" customFormat="1" ht="37.5" hidden="1" customHeight="1" spans="1:9">
      <c r="A517" s="89"/>
      <c r="B517" s="90"/>
      <c r="C517" s="15" t="s">
        <v>1279</v>
      </c>
      <c r="D517" s="96">
        <v>45489</v>
      </c>
      <c r="E517" s="92"/>
      <c r="F517" s="93"/>
      <c r="G517" s="93"/>
      <c r="H517" s="93"/>
      <c r="I517" s="94"/>
    </row>
    <row r="518" customFormat="1" ht="37.5" hidden="1" customHeight="1" spans="1:9">
      <c r="A518" s="89"/>
      <c r="B518" s="90"/>
      <c r="C518" s="15" t="s">
        <v>1280</v>
      </c>
      <c r="D518" s="96">
        <v>45489</v>
      </c>
      <c r="E518" s="92"/>
      <c r="F518" s="93"/>
      <c r="G518" s="93"/>
      <c r="H518" s="93"/>
      <c r="I518" s="94"/>
    </row>
    <row r="519" customFormat="1" ht="37.5" hidden="1" customHeight="1" spans="1:9">
      <c r="A519" s="89"/>
      <c r="B519" s="90"/>
      <c r="C519" s="15" t="s">
        <v>1281</v>
      </c>
      <c r="D519" s="96">
        <v>45489</v>
      </c>
      <c r="E519" s="92"/>
      <c r="F519" s="93"/>
      <c r="G519" s="93"/>
      <c r="H519" s="93"/>
      <c r="I519" s="94"/>
    </row>
    <row r="520" customFormat="1" ht="37.5" hidden="1" customHeight="1" spans="1:9">
      <c r="A520" s="89"/>
      <c r="B520" s="90"/>
      <c r="C520" s="15" t="s">
        <v>1282</v>
      </c>
      <c r="D520" s="96">
        <v>45488</v>
      </c>
      <c r="E520" s="92"/>
      <c r="F520" s="93"/>
      <c r="G520" s="93"/>
      <c r="H520" s="93"/>
      <c r="I520" s="94"/>
    </row>
    <row r="521" customFormat="1" ht="37.5" hidden="1" customHeight="1" spans="1:9">
      <c r="A521" s="89"/>
      <c r="B521" s="90"/>
      <c r="C521" s="15" t="s">
        <v>1283</v>
      </c>
      <c r="D521" s="96">
        <v>45487</v>
      </c>
      <c r="E521" s="92"/>
      <c r="F521" s="93"/>
      <c r="G521" s="93"/>
      <c r="H521" s="93"/>
      <c r="I521" s="94"/>
    </row>
    <row r="522" customFormat="1" ht="37.5" hidden="1" customHeight="1" spans="1:9">
      <c r="A522" s="89"/>
      <c r="B522" s="90"/>
      <c r="C522" s="15" t="s">
        <v>1284</v>
      </c>
      <c r="D522" s="96">
        <v>45485</v>
      </c>
      <c r="E522" s="92"/>
      <c r="F522" s="93"/>
      <c r="G522" s="93"/>
      <c r="H522" s="93"/>
      <c r="I522" s="94"/>
    </row>
    <row r="523" customFormat="1" ht="37.5" hidden="1" customHeight="1" spans="1:9">
      <c r="A523" s="89"/>
      <c r="B523" s="90"/>
      <c r="C523" s="15" t="s">
        <v>1285</v>
      </c>
      <c r="D523" s="96">
        <v>45484</v>
      </c>
      <c r="E523" s="92"/>
      <c r="F523" s="93"/>
      <c r="G523" s="93"/>
      <c r="H523" s="93"/>
      <c r="I523" s="94"/>
    </row>
    <row r="524" customFormat="1" ht="37.5" hidden="1" customHeight="1" spans="1:9">
      <c r="A524" s="89"/>
      <c r="B524" s="90"/>
      <c r="C524" s="15" t="s">
        <v>1286</v>
      </c>
      <c r="D524" s="96">
        <v>45506</v>
      </c>
      <c r="E524" s="92"/>
      <c r="F524" s="93"/>
      <c r="G524" s="93"/>
      <c r="H524" s="93"/>
      <c r="I524" s="94"/>
    </row>
    <row r="525" customFormat="1" ht="37.5" hidden="1" customHeight="1" spans="1:9">
      <c r="A525" s="89"/>
      <c r="B525" s="90"/>
      <c r="C525" s="15" t="s">
        <v>1287</v>
      </c>
      <c r="D525" s="96">
        <v>45506</v>
      </c>
      <c r="E525" s="92"/>
      <c r="F525" s="93"/>
      <c r="G525" s="93"/>
      <c r="H525" s="93"/>
      <c r="I525" s="94"/>
    </row>
    <row r="526" customFormat="1" ht="37.5" hidden="1" customHeight="1" spans="1:9">
      <c r="A526" s="89"/>
      <c r="B526" s="90"/>
      <c r="C526" s="15" t="s">
        <v>1288</v>
      </c>
      <c r="D526" s="96">
        <v>45505</v>
      </c>
      <c r="E526" s="92"/>
      <c r="F526" s="93"/>
      <c r="G526" s="93"/>
      <c r="H526" s="93"/>
      <c r="I526" s="94"/>
    </row>
    <row r="527" customFormat="1" ht="37.5" hidden="1" customHeight="1" spans="1:9">
      <c r="A527" s="89"/>
      <c r="B527" s="90"/>
      <c r="C527" s="15" t="s">
        <v>1286</v>
      </c>
      <c r="D527" s="96">
        <v>45505</v>
      </c>
      <c r="E527" s="92"/>
      <c r="F527" s="93"/>
      <c r="G527" s="93"/>
      <c r="H527" s="93"/>
      <c r="I527" s="94"/>
    </row>
    <row r="528" customFormat="1" ht="37.5" hidden="1" customHeight="1" spans="1:9">
      <c r="A528" s="89"/>
      <c r="B528" s="90"/>
      <c r="C528" s="15" t="s">
        <v>1289</v>
      </c>
      <c r="D528" s="96">
        <v>45505</v>
      </c>
      <c r="E528" s="92"/>
      <c r="F528" s="93"/>
      <c r="G528" s="93"/>
      <c r="H528" s="93"/>
      <c r="I528" s="94"/>
    </row>
    <row r="529" customFormat="1" ht="37.5" hidden="1" customHeight="1" spans="1:9">
      <c r="A529" s="89"/>
      <c r="B529" s="90"/>
      <c r="C529" s="15" t="s">
        <v>1290</v>
      </c>
      <c r="D529" s="96">
        <v>45505</v>
      </c>
      <c r="E529" s="92"/>
      <c r="F529" s="93"/>
      <c r="G529" s="93"/>
      <c r="H529" s="93"/>
      <c r="I529" s="94"/>
    </row>
    <row r="530" customFormat="1" ht="37.5" hidden="1" customHeight="1" spans="1:9">
      <c r="A530" s="89"/>
      <c r="B530" s="90"/>
      <c r="C530" s="15" t="s">
        <v>1291</v>
      </c>
      <c r="D530" s="96">
        <v>45505</v>
      </c>
      <c r="E530" s="92"/>
      <c r="F530" s="93"/>
      <c r="G530" s="93"/>
      <c r="H530" s="93"/>
      <c r="I530" s="94"/>
    </row>
    <row r="531" customFormat="1" ht="37.5" hidden="1" customHeight="1" spans="1:9">
      <c r="A531" s="89"/>
      <c r="B531" s="90"/>
      <c r="C531" s="15" t="s">
        <v>1292</v>
      </c>
      <c r="D531" s="96">
        <v>45504</v>
      </c>
      <c r="E531" s="92"/>
      <c r="F531" s="93"/>
      <c r="G531" s="93"/>
      <c r="H531" s="93"/>
      <c r="I531" s="94"/>
    </row>
    <row r="532" customFormat="1" ht="37.5" hidden="1" customHeight="1" spans="1:9">
      <c r="A532" s="89"/>
      <c r="B532" s="90"/>
      <c r="C532" s="15" t="s">
        <v>1293</v>
      </c>
      <c r="D532" s="96">
        <v>45504</v>
      </c>
      <c r="E532" s="92"/>
      <c r="F532" s="93"/>
      <c r="G532" s="93"/>
      <c r="H532" s="93"/>
      <c r="I532" s="94"/>
    </row>
    <row r="533" customFormat="1" ht="37.5" hidden="1" customHeight="1" spans="1:9">
      <c r="A533" s="89"/>
      <c r="B533" s="90"/>
      <c r="C533" s="15" t="s">
        <v>1294</v>
      </c>
      <c r="D533" s="96">
        <v>45504</v>
      </c>
      <c r="E533" s="92"/>
      <c r="F533" s="93"/>
      <c r="G533" s="93"/>
      <c r="H533" s="93"/>
      <c r="I533" s="94"/>
    </row>
    <row r="534" customFormat="1" ht="37.5" hidden="1" customHeight="1" spans="1:9">
      <c r="A534" s="89"/>
      <c r="B534" s="90"/>
      <c r="C534" s="15" t="s">
        <v>1295</v>
      </c>
      <c r="D534" s="96">
        <v>45504</v>
      </c>
      <c r="E534" s="92"/>
      <c r="F534" s="93"/>
      <c r="G534" s="93"/>
      <c r="H534" s="93"/>
      <c r="I534" s="94"/>
    </row>
    <row r="535" customFormat="1" ht="37.5" hidden="1" customHeight="1" spans="1:9">
      <c r="A535" s="89"/>
      <c r="B535" s="90"/>
      <c r="C535" s="15" t="s">
        <v>1296</v>
      </c>
      <c r="D535" s="96">
        <v>45504</v>
      </c>
      <c r="E535" s="92"/>
      <c r="F535" s="93"/>
      <c r="G535" s="93"/>
      <c r="H535" s="93"/>
      <c r="I535" s="94"/>
    </row>
    <row r="536" customFormat="1" ht="37.5" hidden="1" customHeight="1" spans="1:9">
      <c r="A536" s="89"/>
      <c r="B536" s="90"/>
      <c r="C536" s="15" t="s">
        <v>1297</v>
      </c>
      <c r="D536" s="96">
        <v>45504</v>
      </c>
      <c r="E536" s="92"/>
      <c r="F536" s="93"/>
      <c r="G536" s="93"/>
      <c r="H536" s="93"/>
      <c r="I536" s="94"/>
    </row>
    <row r="537" customFormat="1" ht="37.5" hidden="1" customHeight="1" spans="1:9">
      <c r="A537" s="89"/>
      <c r="B537" s="90"/>
      <c r="C537" s="15" t="s">
        <v>1298</v>
      </c>
      <c r="D537" s="96">
        <v>45503</v>
      </c>
      <c r="E537" s="92"/>
      <c r="F537" s="93"/>
      <c r="G537" s="93"/>
      <c r="H537" s="93"/>
      <c r="I537" s="94"/>
    </row>
    <row r="538" customFormat="1" ht="37.5" hidden="1" customHeight="1" spans="1:9">
      <c r="A538" s="89"/>
      <c r="B538" s="90"/>
      <c r="C538" s="15" t="s">
        <v>1299</v>
      </c>
      <c r="D538" s="96">
        <v>45503</v>
      </c>
      <c r="E538" s="92"/>
      <c r="F538" s="93"/>
      <c r="G538" s="93"/>
      <c r="H538" s="93"/>
      <c r="I538" s="94"/>
    </row>
    <row r="539" customFormat="1" ht="37.5" hidden="1" customHeight="1" spans="1:9">
      <c r="A539" s="89"/>
      <c r="B539" s="90"/>
      <c r="C539" s="15" t="s">
        <v>1300</v>
      </c>
      <c r="D539" s="96">
        <v>45503</v>
      </c>
      <c r="E539" s="92"/>
      <c r="F539" s="93"/>
      <c r="G539" s="93"/>
      <c r="H539" s="93"/>
      <c r="I539" s="94"/>
    </row>
    <row r="540" customFormat="1" ht="37.5" hidden="1" customHeight="1" spans="1:9">
      <c r="A540" s="89"/>
      <c r="B540" s="90"/>
      <c r="C540" s="15" t="s">
        <v>1301</v>
      </c>
      <c r="D540" s="96">
        <v>45503</v>
      </c>
      <c r="E540" s="92"/>
      <c r="F540" s="93"/>
      <c r="G540" s="93"/>
      <c r="H540" s="93"/>
      <c r="I540" s="94"/>
    </row>
    <row r="541" customFormat="1" ht="37.5" hidden="1" customHeight="1" spans="1:9">
      <c r="A541" s="89"/>
      <c r="B541" s="90"/>
      <c r="C541" s="15" t="s">
        <v>1302</v>
      </c>
      <c r="D541" s="96">
        <v>45502</v>
      </c>
      <c r="E541" s="92"/>
      <c r="F541" s="93"/>
      <c r="G541" s="93"/>
      <c r="H541" s="93"/>
      <c r="I541" s="94"/>
    </row>
    <row r="542" customFormat="1" ht="37.5" hidden="1" customHeight="1" spans="1:9">
      <c r="A542" s="89"/>
      <c r="B542" s="90"/>
      <c r="C542" s="15" t="s">
        <v>1303</v>
      </c>
      <c r="D542" s="96">
        <v>45502</v>
      </c>
      <c r="E542" s="92"/>
      <c r="F542" s="93"/>
      <c r="G542" s="93"/>
      <c r="H542" s="93"/>
      <c r="I542" s="94"/>
    </row>
    <row r="543" customFormat="1" ht="37.5" hidden="1" customHeight="1" spans="1:9">
      <c r="A543" s="89"/>
      <c r="B543" s="90"/>
      <c r="C543" s="15" t="s">
        <v>1304</v>
      </c>
      <c r="D543" s="96">
        <v>45502</v>
      </c>
      <c r="E543" s="92"/>
      <c r="F543" s="93"/>
      <c r="G543" s="93"/>
      <c r="H543" s="93"/>
      <c r="I543" s="94"/>
    </row>
    <row r="544" customFormat="1" ht="37.5" hidden="1" customHeight="1" spans="1:9">
      <c r="A544" s="89"/>
      <c r="B544" s="90"/>
      <c r="C544" s="15" t="s">
        <v>1305</v>
      </c>
      <c r="D544" s="96">
        <v>45502</v>
      </c>
      <c r="E544" s="92"/>
      <c r="F544" s="93"/>
      <c r="G544" s="93"/>
      <c r="H544" s="93"/>
      <c r="I544" s="94"/>
    </row>
    <row r="545" customFormat="1" ht="37.5" hidden="1" customHeight="1" spans="1:9">
      <c r="A545" s="89"/>
      <c r="B545" s="90"/>
      <c r="C545" s="15" t="s">
        <v>1306</v>
      </c>
      <c r="D545" s="96">
        <v>45499</v>
      </c>
      <c r="E545" s="92"/>
      <c r="F545" s="93"/>
      <c r="G545" s="93"/>
      <c r="H545" s="93"/>
      <c r="I545" s="94"/>
    </row>
    <row r="546" customFormat="1" ht="37.5" hidden="1" customHeight="1" spans="1:9">
      <c r="A546" s="89"/>
      <c r="B546" s="90"/>
      <c r="C546" s="15" t="s">
        <v>1307</v>
      </c>
      <c r="D546" s="96">
        <v>45499</v>
      </c>
      <c r="E546" s="92"/>
      <c r="F546" s="93"/>
      <c r="G546" s="93"/>
      <c r="H546" s="93"/>
      <c r="I546" s="94"/>
    </row>
    <row r="547" customFormat="1" ht="37.5" hidden="1" customHeight="1" spans="1:9">
      <c r="A547" s="89"/>
      <c r="B547" s="90"/>
      <c r="C547" s="15" t="s">
        <v>1308</v>
      </c>
      <c r="D547" s="96">
        <v>45499</v>
      </c>
      <c r="E547" s="92"/>
      <c r="F547" s="93"/>
      <c r="G547" s="93"/>
      <c r="H547" s="93"/>
      <c r="I547" s="94"/>
    </row>
    <row r="548" customFormat="1" ht="37.5" hidden="1" customHeight="1" spans="1:9">
      <c r="A548" s="89"/>
      <c r="B548" s="90"/>
      <c r="C548" s="15" t="s">
        <v>1309</v>
      </c>
      <c r="D548" s="96">
        <v>45499</v>
      </c>
      <c r="E548" s="92"/>
      <c r="F548" s="93"/>
      <c r="G548" s="93"/>
      <c r="H548" s="93"/>
      <c r="I548" s="94"/>
    </row>
    <row r="549" customFormat="1" ht="37.5" hidden="1" customHeight="1" spans="1:9">
      <c r="A549" s="89"/>
      <c r="B549" s="90"/>
      <c r="C549" s="15" t="s">
        <v>1310</v>
      </c>
      <c r="D549" s="96">
        <v>45499</v>
      </c>
      <c r="E549" s="92"/>
      <c r="F549" s="93"/>
      <c r="G549" s="93"/>
      <c r="H549" s="93"/>
      <c r="I549" s="94"/>
    </row>
    <row r="550" customFormat="1" ht="37.5" hidden="1" customHeight="1" spans="1:9">
      <c r="A550" s="89"/>
      <c r="B550" s="90"/>
      <c r="C550" s="15" t="s">
        <v>1311</v>
      </c>
      <c r="D550" s="96">
        <v>45498</v>
      </c>
      <c r="E550" s="92"/>
      <c r="F550" s="93"/>
      <c r="G550" s="93"/>
      <c r="H550" s="93"/>
      <c r="I550" s="94"/>
    </row>
    <row r="551" customFormat="1" ht="37.5" hidden="1" customHeight="1" spans="1:9">
      <c r="A551" s="89"/>
      <c r="B551" s="90"/>
      <c r="C551" s="15" t="s">
        <v>1312</v>
      </c>
      <c r="D551" s="96">
        <v>45498</v>
      </c>
      <c r="E551" s="92"/>
      <c r="F551" s="93"/>
      <c r="G551" s="93"/>
      <c r="H551" s="93"/>
      <c r="I551" s="94"/>
    </row>
    <row r="552" customFormat="1" ht="37.5" hidden="1" customHeight="1" spans="1:9">
      <c r="A552" s="89"/>
      <c r="B552" s="90"/>
      <c r="C552" s="15" t="s">
        <v>1313</v>
      </c>
      <c r="D552" s="96">
        <v>45498</v>
      </c>
      <c r="E552" s="92"/>
      <c r="F552" s="93"/>
      <c r="G552" s="93"/>
      <c r="H552" s="93"/>
      <c r="I552" s="94"/>
    </row>
    <row r="553" customFormat="1" ht="37.5" hidden="1" customHeight="1" spans="1:9">
      <c r="A553" s="89"/>
      <c r="B553" s="90"/>
      <c r="C553" s="15" t="s">
        <v>1314</v>
      </c>
      <c r="D553" s="96">
        <v>45498</v>
      </c>
      <c r="E553" s="92"/>
      <c r="F553" s="93"/>
      <c r="G553" s="93"/>
      <c r="H553" s="93"/>
      <c r="I553" s="94"/>
    </row>
    <row r="554" customFormat="1" ht="37.5" hidden="1" customHeight="1" spans="1:9">
      <c r="A554" s="89"/>
      <c r="B554" s="90"/>
      <c r="C554" s="15" t="s">
        <v>1315</v>
      </c>
      <c r="D554" s="96">
        <v>45516</v>
      </c>
      <c r="E554" s="92"/>
      <c r="F554" s="93"/>
      <c r="G554" s="93"/>
      <c r="H554" s="93"/>
      <c r="I554" s="94"/>
    </row>
    <row r="555" customFormat="1" ht="37.5" hidden="1" customHeight="1" spans="1:9">
      <c r="A555" s="89"/>
      <c r="B555" s="90"/>
      <c r="C555" s="15" t="s">
        <v>1316</v>
      </c>
      <c r="D555" s="96">
        <v>45513</v>
      </c>
      <c r="E555" s="92"/>
      <c r="F555" s="93"/>
      <c r="G555" s="93"/>
      <c r="H555" s="93"/>
      <c r="I555" s="94"/>
    </row>
    <row r="556" customFormat="1" ht="37.5" hidden="1" customHeight="1" spans="1:9">
      <c r="A556" s="89"/>
      <c r="B556" s="90"/>
      <c r="C556" s="15" t="s">
        <v>1317</v>
      </c>
      <c r="D556" s="96">
        <v>45513</v>
      </c>
      <c r="E556" s="92"/>
      <c r="F556" s="93"/>
      <c r="G556" s="93"/>
      <c r="H556" s="93"/>
      <c r="I556" s="94"/>
    </row>
    <row r="557" customFormat="1" ht="37.5" hidden="1" customHeight="1" spans="1:9">
      <c r="A557" s="89"/>
      <c r="B557" s="90"/>
      <c r="C557" s="15" t="s">
        <v>1318</v>
      </c>
      <c r="D557" s="96">
        <v>45513</v>
      </c>
      <c r="E557" s="92"/>
      <c r="F557" s="93"/>
      <c r="G557" s="93"/>
      <c r="H557" s="93"/>
      <c r="I557" s="94"/>
    </row>
    <row r="558" customFormat="1" ht="37.5" hidden="1" customHeight="1" spans="1:9">
      <c r="A558" s="89"/>
      <c r="B558" s="90"/>
      <c r="C558" s="15" t="s">
        <v>1319</v>
      </c>
      <c r="D558" s="96">
        <v>45513</v>
      </c>
      <c r="E558" s="92"/>
      <c r="F558" s="93"/>
      <c r="G558" s="93"/>
      <c r="H558" s="93"/>
      <c r="I558" s="94"/>
    </row>
    <row r="559" customFormat="1" ht="37.5" hidden="1" customHeight="1" spans="1:9">
      <c r="A559" s="89"/>
      <c r="B559" s="90"/>
      <c r="C559" s="15" t="s">
        <v>1320</v>
      </c>
      <c r="D559" s="96">
        <v>45512</v>
      </c>
      <c r="E559" s="92"/>
      <c r="F559" s="93"/>
      <c r="G559" s="93"/>
      <c r="H559" s="93"/>
      <c r="I559" s="94"/>
    </row>
    <row r="560" customFormat="1" ht="37.5" hidden="1" customHeight="1" spans="1:9">
      <c r="A560" s="89"/>
      <c r="B560" s="90"/>
      <c r="C560" s="15" t="s">
        <v>1321</v>
      </c>
      <c r="D560" s="96">
        <v>45512</v>
      </c>
      <c r="E560" s="92"/>
      <c r="F560" s="93"/>
      <c r="G560" s="93"/>
      <c r="H560" s="93"/>
      <c r="I560" s="94"/>
    </row>
    <row r="561" customFormat="1" ht="37.5" hidden="1" customHeight="1" spans="1:9">
      <c r="A561" s="89"/>
      <c r="B561" s="90"/>
      <c r="C561" s="15" t="s">
        <v>1322</v>
      </c>
      <c r="D561" s="96">
        <v>45512</v>
      </c>
      <c r="E561" s="92"/>
      <c r="F561" s="93"/>
      <c r="G561" s="93"/>
      <c r="H561" s="93"/>
      <c r="I561" s="94"/>
    </row>
    <row r="562" customFormat="1" ht="37.5" hidden="1" customHeight="1" spans="1:9">
      <c r="A562" s="89"/>
      <c r="B562" s="90"/>
      <c r="C562" s="15" t="s">
        <v>1323</v>
      </c>
      <c r="D562" s="96">
        <v>45512</v>
      </c>
      <c r="E562" s="92"/>
      <c r="F562" s="93"/>
      <c r="G562" s="93"/>
      <c r="H562" s="93"/>
      <c r="I562" s="94"/>
    </row>
    <row r="563" customFormat="1" ht="37.5" hidden="1" customHeight="1" spans="1:9">
      <c r="A563" s="89"/>
      <c r="B563" s="90"/>
      <c r="C563" s="15" t="s">
        <v>1324</v>
      </c>
      <c r="D563" s="96">
        <v>45511</v>
      </c>
      <c r="E563" s="92"/>
      <c r="F563" s="93"/>
      <c r="G563" s="93"/>
      <c r="H563" s="93"/>
      <c r="I563" s="94"/>
    </row>
    <row r="564" customFormat="1" ht="37.5" hidden="1" customHeight="1" spans="1:9">
      <c r="A564" s="89"/>
      <c r="B564" s="90"/>
      <c r="C564" s="15" t="s">
        <v>1325</v>
      </c>
      <c r="D564" s="96">
        <v>45511</v>
      </c>
      <c r="E564" s="92"/>
      <c r="F564" s="93"/>
      <c r="G564" s="93"/>
      <c r="H564" s="93"/>
      <c r="I564" s="94"/>
    </row>
    <row r="565" customFormat="1" ht="37.5" hidden="1" customHeight="1" spans="1:9">
      <c r="A565" s="89"/>
      <c r="B565" s="90"/>
      <c r="C565" s="15" t="s">
        <v>1326</v>
      </c>
      <c r="D565" s="96">
        <v>45511</v>
      </c>
      <c r="E565" s="92"/>
      <c r="F565" s="93"/>
      <c r="G565" s="93"/>
      <c r="H565" s="93"/>
      <c r="I565" s="94"/>
    </row>
    <row r="566" customFormat="1" ht="37.5" hidden="1" customHeight="1" spans="1:9">
      <c r="A566" s="89"/>
      <c r="B566" s="90"/>
      <c r="C566" s="15" t="s">
        <v>1327</v>
      </c>
      <c r="D566" s="96">
        <v>45511</v>
      </c>
      <c r="E566" s="92"/>
      <c r="F566" s="93"/>
      <c r="G566" s="93"/>
      <c r="H566" s="93"/>
      <c r="I566" s="94"/>
    </row>
    <row r="567" customFormat="1" ht="37.5" hidden="1" customHeight="1" spans="1:9">
      <c r="A567" s="89"/>
      <c r="B567" s="90"/>
      <c r="C567" s="15" t="s">
        <v>1328</v>
      </c>
      <c r="D567" s="96">
        <v>45511</v>
      </c>
      <c r="E567" s="92"/>
      <c r="F567" s="93"/>
      <c r="G567" s="93"/>
      <c r="H567" s="93"/>
      <c r="I567" s="94"/>
    </row>
    <row r="568" customFormat="1" ht="37.5" hidden="1" customHeight="1" spans="1:9">
      <c r="A568" s="89"/>
      <c r="B568" s="90"/>
      <c r="C568" s="15" t="s">
        <v>1329</v>
      </c>
      <c r="D568" s="96">
        <v>45511</v>
      </c>
      <c r="E568" s="92"/>
      <c r="F568" s="93"/>
      <c r="G568" s="93"/>
      <c r="H568" s="93"/>
      <c r="I568" s="94"/>
    </row>
    <row r="569" customFormat="1" ht="37.5" hidden="1" customHeight="1" spans="1:9">
      <c r="A569" s="89"/>
      <c r="B569" s="90"/>
      <c r="C569" s="15" t="s">
        <v>1330</v>
      </c>
      <c r="D569" s="96">
        <v>45510</v>
      </c>
      <c r="E569" s="92"/>
      <c r="F569" s="93"/>
      <c r="G569" s="93"/>
      <c r="H569" s="93"/>
      <c r="I569" s="94"/>
    </row>
    <row r="570" customFormat="1" ht="37.5" hidden="1" customHeight="1" spans="1:9">
      <c r="A570" s="89"/>
      <c r="B570" s="90"/>
      <c r="C570" s="15" t="s">
        <v>1331</v>
      </c>
      <c r="D570" s="96">
        <v>45510</v>
      </c>
      <c r="E570" s="92"/>
      <c r="F570" s="93"/>
      <c r="G570" s="93"/>
      <c r="H570" s="93"/>
      <c r="I570" s="94"/>
    </row>
    <row r="571" customFormat="1" ht="37.5" hidden="1" customHeight="1" spans="1:9">
      <c r="A571" s="89"/>
      <c r="B571" s="90"/>
      <c r="C571" s="15" t="s">
        <v>1332</v>
      </c>
      <c r="D571" s="96">
        <v>45510</v>
      </c>
      <c r="E571" s="92"/>
      <c r="F571" s="93"/>
      <c r="G571" s="93"/>
      <c r="H571" s="93"/>
      <c r="I571" s="94"/>
    </row>
    <row r="572" customFormat="1" ht="37.5" hidden="1" customHeight="1" spans="1:9">
      <c r="A572" s="89"/>
      <c r="B572" s="90"/>
      <c r="C572" s="15" t="s">
        <v>1333</v>
      </c>
      <c r="D572" s="96">
        <v>45509</v>
      </c>
      <c r="E572" s="92"/>
      <c r="F572" s="93"/>
      <c r="G572" s="93"/>
      <c r="H572" s="93"/>
      <c r="I572" s="94"/>
    </row>
    <row r="573" customFormat="1" ht="37.5" hidden="1" customHeight="1" spans="1:9">
      <c r="A573" s="89"/>
      <c r="B573" s="90"/>
      <c r="C573" s="15" t="s">
        <v>1334</v>
      </c>
      <c r="D573" s="96">
        <v>45509</v>
      </c>
      <c r="E573" s="92"/>
      <c r="F573" s="93"/>
      <c r="G573" s="93"/>
      <c r="H573" s="93"/>
      <c r="I573" s="94"/>
    </row>
    <row r="574" customFormat="1" ht="37.5" hidden="1" customHeight="1" spans="1:9">
      <c r="A574" s="89"/>
      <c r="B574" s="90"/>
      <c r="C574" s="15" t="s">
        <v>1335</v>
      </c>
      <c r="D574" s="96">
        <v>45509</v>
      </c>
      <c r="E574" s="92"/>
      <c r="F574" s="93"/>
      <c r="G574" s="93"/>
      <c r="H574" s="93"/>
      <c r="I574" s="94"/>
    </row>
    <row r="575" customFormat="1" ht="37.5" hidden="1" customHeight="1" spans="1:9">
      <c r="A575" s="89"/>
      <c r="B575" s="90"/>
      <c r="C575" s="15" t="s">
        <v>1336</v>
      </c>
      <c r="D575" s="96">
        <v>45509</v>
      </c>
      <c r="E575" s="92"/>
      <c r="F575" s="93"/>
      <c r="G575" s="93"/>
      <c r="H575" s="93"/>
      <c r="I575" s="94"/>
    </row>
    <row r="576" customFormat="1" ht="37.5" hidden="1" customHeight="1" spans="1:9">
      <c r="A576" s="89"/>
      <c r="B576" s="90"/>
      <c r="C576" s="15" t="s">
        <v>1337</v>
      </c>
      <c r="D576" s="96">
        <v>45509</v>
      </c>
      <c r="E576" s="92"/>
      <c r="F576" s="93"/>
      <c r="G576" s="93"/>
      <c r="H576" s="93"/>
      <c r="I576" s="94"/>
    </row>
    <row r="577" customFormat="1" ht="37.5" hidden="1" customHeight="1" spans="1:9">
      <c r="A577" s="89"/>
      <c r="B577" s="90"/>
      <c r="C577" s="15" t="s">
        <v>1338</v>
      </c>
      <c r="D577" s="96">
        <v>45509</v>
      </c>
      <c r="E577" s="92"/>
      <c r="F577" s="93"/>
      <c r="G577" s="93"/>
      <c r="H577" s="93"/>
      <c r="I577" s="94"/>
    </row>
    <row r="578" customFormat="1" ht="37.5" hidden="1" customHeight="1" spans="1:9">
      <c r="A578" s="89"/>
      <c r="B578" s="90"/>
      <c r="C578" s="15" t="s">
        <v>1339</v>
      </c>
      <c r="D578" s="96">
        <v>45509</v>
      </c>
      <c r="E578" s="92"/>
      <c r="F578" s="93"/>
      <c r="G578" s="93"/>
      <c r="H578" s="93"/>
      <c r="I578" s="94"/>
    </row>
    <row r="579" customFormat="1" ht="37.5" hidden="1" customHeight="1" spans="1:9">
      <c r="A579" s="89"/>
      <c r="B579" s="90"/>
      <c r="C579" s="15" t="s">
        <v>1340</v>
      </c>
      <c r="D579" s="96">
        <v>45509</v>
      </c>
      <c r="E579" s="92"/>
      <c r="F579" s="93"/>
      <c r="G579" s="93"/>
      <c r="H579" s="93"/>
      <c r="I579" s="94"/>
    </row>
    <row r="580" customFormat="1" ht="37.5" hidden="1" customHeight="1" spans="1:9">
      <c r="A580" s="89"/>
      <c r="B580" s="90"/>
      <c r="C580" s="15" t="s">
        <v>1341</v>
      </c>
      <c r="D580" s="96">
        <v>45509</v>
      </c>
      <c r="E580" s="92"/>
      <c r="F580" s="93"/>
      <c r="G580" s="93"/>
      <c r="H580" s="93"/>
      <c r="I580" s="94"/>
    </row>
    <row r="581" customFormat="1" ht="37.5" hidden="1" customHeight="1" spans="1:9">
      <c r="A581" s="89"/>
      <c r="B581" s="90"/>
      <c r="C581" s="15" t="s">
        <v>1342</v>
      </c>
      <c r="D581" s="96">
        <v>45509</v>
      </c>
      <c r="E581" s="92"/>
      <c r="F581" s="93"/>
      <c r="G581" s="93"/>
      <c r="H581" s="93"/>
      <c r="I581" s="94"/>
    </row>
    <row r="582" customFormat="1" ht="37.5" hidden="1" customHeight="1" spans="1:9">
      <c r="A582" s="89"/>
      <c r="B582" s="90"/>
      <c r="C582" s="15" t="s">
        <v>1343</v>
      </c>
      <c r="D582" s="96">
        <v>45509</v>
      </c>
      <c r="E582" s="92"/>
      <c r="F582" s="93"/>
      <c r="G582" s="93"/>
      <c r="H582" s="93"/>
      <c r="I582" s="94"/>
    </row>
    <row r="583" customFormat="1" ht="37.5" hidden="1" customHeight="1" spans="1:9">
      <c r="A583" s="89"/>
      <c r="B583" s="90"/>
      <c r="C583" s="15" t="s">
        <v>1344</v>
      </c>
      <c r="D583" s="96">
        <v>45509</v>
      </c>
      <c r="E583" s="92"/>
      <c r="F583" s="93"/>
      <c r="G583" s="93"/>
      <c r="H583" s="93"/>
      <c r="I583" s="94"/>
    </row>
    <row r="584" customFormat="1" ht="37.5" hidden="1" customHeight="1" spans="1:9">
      <c r="A584" s="89"/>
      <c r="B584" s="90"/>
      <c r="C584" s="15" t="s">
        <v>1282</v>
      </c>
      <c r="D584" s="96">
        <v>45527</v>
      </c>
      <c r="E584" s="92"/>
      <c r="F584" s="93"/>
      <c r="G584" s="93"/>
      <c r="H584" s="93"/>
      <c r="I584" s="94"/>
    </row>
    <row r="585" customFormat="1" ht="37.5" hidden="1" customHeight="1" spans="1:9">
      <c r="A585" s="89"/>
      <c r="B585" s="90"/>
      <c r="C585" s="15" t="s">
        <v>1345</v>
      </c>
      <c r="D585" s="96">
        <v>45527</v>
      </c>
      <c r="E585" s="92"/>
      <c r="F585" s="93"/>
      <c r="G585" s="93"/>
      <c r="H585" s="93"/>
      <c r="I585" s="94"/>
    </row>
    <row r="586" customFormat="1" ht="37.5" hidden="1" customHeight="1" spans="1:9">
      <c r="A586" s="89"/>
      <c r="B586" s="90"/>
      <c r="C586" s="15" t="s">
        <v>1346</v>
      </c>
      <c r="D586" s="96">
        <v>45527</v>
      </c>
      <c r="E586" s="92"/>
      <c r="F586" s="93"/>
      <c r="G586" s="93"/>
      <c r="H586" s="93"/>
      <c r="I586" s="94"/>
    </row>
    <row r="587" customFormat="1" ht="37.5" hidden="1" customHeight="1" spans="1:9">
      <c r="A587" s="89"/>
      <c r="B587" s="90"/>
      <c r="C587" s="15" t="s">
        <v>1347</v>
      </c>
      <c r="D587" s="96">
        <v>45527</v>
      </c>
      <c r="E587" s="92"/>
      <c r="F587" s="93"/>
      <c r="G587" s="93"/>
      <c r="H587" s="93"/>
      <c r="I587" s="94"/>
    </row>
    <row r="588" customFormat="1" ht="37.5" hidden="1" customHeight="1" spans="1:9">
      <c r="A588" s="89"/>
      <c r="B588" s="90"/>
      <c r="C588" s="15" t="s">
        <v>1348</v>
      </c>
      <c r="D588" s="96">
        <v>45527</v>
      </c>
      <c r="E588" s="92"/>
      <c r="F588" s="93"/>
      <c r="G588" s="93"/>
      <c r="H588" s="93"/>
      <c r="I588" s="94"/>
    </row>
    <row r="589" customFormat="1" ht="37.5" hidden="1" customHeight="1" spans="1:9">
      <c r="A589" s="89"/>
      <c r="B589" s="90"/>
      <c r="C589" s="15" t="s">
        <v>1349</v>
      </c>
      <c r="D589" s="96">
        <v>45527</v>
      </c>
      <c r="E589" s="92"/>
      <c r="F589" s="93"/>
      <c r="G589" s="93"/>
      <c r="H589" s="93"/>
      <c r="I589" s="94"/>
    </row>
    <row r="590" customFormat="1" ht="37.5" hidden="1" customHeight="1" spans="1:9">
      <c r="A590" s="89"/>
      <c r="B590" s="90"/>
      <c r="C590" s="15" t="s">
        <v>1350</v>
      </c>
      <c r="D590" s="96">
        <v>45527</v>
      </c>
      <c r="E590" s="92"/>
      <c r="F590" s="93"/>
      <c r="G590" s="93"/>
      <c r="H590" s="93"/>
      <c r="I590" s="94"/>
    </row>
    <row r="591" customFormat="1" ht="37.5" hidden="1" customHeight="1" spans="1:9">
      <c r="A591" s="89"/>
      <c r="B591" s="90"/>
      <c r="C591" s="15" t="s">
        <v>1351</v>
      </c>
      <c r="D591" s="96">
        <v>45526</v>
      </c>
      <c r="E591" s="92"/>
      <c r="F591" s="93"/>
      <c r="G591" s="93"/>
      <c r="H591" s="93"/>
      <c r="I591" s="94"/>
    </row>
    <row r="592" customFormat="1" ht="37.5" hidden="1" customHeight="1" spans="1:9">
      <c r="A592" s="89"/>
      <c r="B592" s="90"/>
      <c r="C592" s="15" t="s">
        <v>1352</v>
      </c>
      <c r="D592" s="96">
        <v>45525</v>
      </c>
      <c r="E592" s="92"/>
      <c r="F592" s="93"/>
      <c r="G592" s="93"/>
      <c r="H592" s="93"/>
      <c r="I592" s="94"/>
    </row>
    <row r="593" customFormat="1" ht="37.5" hidden="1" customHeight="1" spans="1:9">
      <c r="A593" s="89"/>
      <c r="B593" s="90"/>
      <c r="C593" s="15" t="s">
        <v>1353</v>
      </c>
      <c r="D593" s="96">
        <v>45525</v>
      </c>
      <c r="E593" s="92"/>
      <c r="F593" s="93"/>
      <c r="G593" s="93"/>
      <c r="H593" s="93"/>
      <c r="I593" s="94"/>
    </row>
    <row r="594" customFormat="1" ht="37.5" hidden="1" customHeight="1" spans="1:9">
      <c r="A594" s="89"/>
      <c r="B594" s="90"/>
      <c r="C594" s="15" t="s">
        <v>1354</v>
      </c>
      <c r="D594" s="96">
        <v>45525</v>
      </c>
      <c r="E594" s="92"/>
      <c r="F594" s="93"/>
      <c r="G594" s="93"/>
      <c r="H594" s="93"/>
      <c r="I594" s="94"/>
    </row>
    <row r="595" customFormat="1" ht="37.5" hidden="1" customHeight="1" spans="1:9">
      <c r="A595" s="89"/>
      <c r="B595" s="90"/>
      <c r="C595" s="15" t="s">
        <v>1355</v>
      </c>
      <c r="D595" s="96">
        <v>45524</v>
      </c>
      <c r="E595" s="92"/>
      <c r="F595" s="93"/>
      <c r="G595" s="93"/>
      <c r="H595" s="93"/>
      <c r="I595" s="94"/>
    </row>
    <row r="596" customFormat="1" ht="37.5" hidden="1" customHeight="1" spans="1:9">
      <c r="A596" s="89"/>
      <c r="B596" s="90"/>
      <c r="C596" s="15" t="s">
        <v>1356</v>
      </c>
      <c r="D596" s="96">
        <v>45524</v>
      </c>
      <c r="E596" s="92"/>
      <c r="F596" s="93"/>
      <c r="G596" s="93"/>
      <c r="H596" s="93"/>
      <c r="I596" s="94"/>
    </row>
    <row r="597" customFormat="1" ht="37.5" hidden="1" customHeight="1" spans="1:9">
      <c r="A597" s="89"/>
      <c r="B597" s="90"/>
      <c r="C597" s="15" t="s">
        <v>1357</v>
      </c>
      <c r="D597" s="96">
        <v>45523</v>
      </c>
      <c r="E597" s="92"/>
      <c r="F597" s="93"/>
      <c r="G597" s="93"/>
      <c r="H597" s="93"/>
      <c r="I597" s="94"/>
    </row>
    <row r="598" customFormat="1" ht="37.5" hidden="1" customHeight="1" spans="1:9">
      <c r="A598" s="89"/>
      <c r="B598" s="90"/>
      <c r="C598" s="15" t="s">
        <v>1358</v>
      </c>
      <c r="D598" s="96">
        <v>45523</v>
      </c>
      <c r="E598" s="92"/>
      <c r="F598" s="93"/>
      <c r="G598" s="93"/>
      <c r="H598" s="93"/>
      <c r="I598" s="94"/>
    </row>
    <row r="599" customFormat="1" ht="37.5" hidden="1" customHeight="1" spans="1:9">
      <c r="A599" s="89"/>
      <c r="B599" s="90"/>
      <c r="C599" s="15" t="s">
        <v>1359</v>
      </c>
      <c r="D599" s="96">
        <v>45523</v>
      </c>
      <c r="E599" s="92"/>
      <c r="F599" s="93"/>
      <c r="G599" s="93"/>
      <c r="H599" s="93"/>
      <c r="I599" s="94"/>
    </row>
    <row r="600" customFormat="1" ht="37.5" hidden="1" customHeight="1" spans="1:9">
      <c r="A600" s="89"/>
      <c r="B600" s="90"/>
      <c r="C600" s="15" t="s">
        <v>1360</v>
      </c>
      <c r="D600" s="96">
        <v>45523</v>
      </c>
      <c r="E600" s="92"/>
      <c r="F600" s="93"/>
      <c r="G600" s="93"/>
      <c r="H600" s="93"/>
      <c r="I600" s="94"/>
    </row>
    <row r="601" customFormat="1" ht="37.5" hidden="1" customHeight="1" spans="1:9">
      <c r="A601" s="89"/>
      <c r="B601" s="90"/>
      <c r="C601" s="15" t="s">
        <v>1361</v>
      </c>
      <c r="D601" s="96">
        <v>45523</v>
      </c>
      <c r="E601" s="92"/>
      <c r="F601" s="93"/>
      <c r="G601" s="93"/>
      <c r="H601" s="93"/>
      <c r="I601" s="94"/>
    </row>
    <row r="602" customFormat="1" ht="37.5" hidden="1" customHeight="1" spans="1:9">
      <c r="A602" s="89"/>
      <c r="B602" s="90"/>
      <c r="C602" s="15" t="s">
        <v>1362</v>
      </c>
      <c r="D602" s="96">
        <v>45523</v>
      </c>
      <c r="E602" s="92"/>
      <c r="F602" s="93"/>
      <c r="G602" s="93"/>
      <c r="H602" s="93"/>
      <c r="I602" s="94"/>
    </row>
    <row r="603" customFormat="1" ht="37.5" hidden="1" customHeight="1" spans="1:9">
      <c r="A603" s="89"/>
      <c r="B603" s="90"/>
      <c r="C603" s="15" t="s">
        <v>1363</v>
      </c>
      <c r="D603" s="96">
        <v>45520</v>
      </c>
      <c r="E603" s="92"/>
      <c r="F603" s="93"/>
      <c r="G603" s="93"/>
      <c r="H603" s="93"/>
      <c r="I603" s="94"/>
    </row>
    <row r="604" customFormat="1" ht="37.5" hidden="1" customHeight="1" spans="1:9">
      <c r="A604" s="89"/>
      <c r="B604" s="90"/>
      <c r="C604" s="15" t="s">
        <v>1364</v>
      </c>
      <c r="D604" s="96">
        <v>45520</v>
      </c>
      <c r="E604" s="92"/>
      <c r="F604" s="93"/>
      <c r="G604" s="93"/>
      <c r="H604" s="93"/>
      <c r="I604" s="94"/>
    </row>
    <row r="605" customFormat="1" ht="37.5" hidden="1" customHeight="1" spans="1:9">
      <c r="A605" s="89"/>
      <c r="B605" s="90"/>
      <c r="C605" s="15" t="s">
        <v>1365</v>
      </c>
      <c r="D605" s="96">
        <v>45520</v>
      </c>
      <c r="E605" s="92"/>
      <c r="F605" s="93"/>
      <c r="G605" s="93"/>
      <c r="H605" s="93"/>
      <c r="I605" s="94"/>
    </row>
    <row r="606" customFormat="1" ht="37.5" hidden="1" customHeight="1" spans="1:9">
      <c r="A606" s="89"/>
      <c r="B606" s="90"/>
      <c r="C606" s="15" t="s">
        <v>1366</v>
      </c>
      <c r="D606" s="96">
        <v>45519</v>
      </c>
      <c r="E606" s="92"/>
      <c r="F606" s="93"/>
      <c r="G606" s="93"/>
      <c r="H606" s="93"/>
      <c r="I606" s="94"/>
    </row>
    <row r="607" customFormat="1" ht="37.5" hidden="1" customHeight="1" spans="1:9">
      <c r="A607" s="89"/>
      <c r="B607" s="90"/>
      <c r="C607" s="15" t="s">
        <v>1367</v>
      </c>
      <c r="D607" s="96">
        <v>45518</v>
      </c>
      <c r="E607" s="92"/>
      <c r="F607" s="93"/>
      <c r="G607" s="93"/>
      <c r="H607" s="93"/>
      <c r="I607" s="94"/>
    </row>
    <row r="608" customFormat="1" ht="37.5" hidden="1" customHeight="1" spans="1:9">
      <c r="A608" s="89"/>
      <c r="B608" s="90"/>
      <c r="C608" s="15" t="s">
        <v>1368</v>
      </c>
      <c r="D608" s="96">
        <v>45518</v>
      </c>
      <c r="E608" s="92"/>
      <c r="F608" s="93"/>
      <c r="G608" s="93"/>
      <c r="H608" s="93"/>
      <c r="I608" s="94"/>
    </row>
    <row r="609" customFormat="1" ht="37.5" hidden="1" customHeight="1" spans="1:9">
      <c r="A609" s="89"/>
      <c r="B609" s="90"/>
      <c r="C609" s="15" t="s">
        <v>1369</v>
      </c>
      <c r="D609" s="96">
        <v>45517</v>
      </c>
      <c r="E609" s="92"/>
      <c r="F609" s="93"/>
      <c r="G609" s="93"/>
      <c r="H609" s="93"/>
      <c r="I609" s="94"/>
    </row>
    <row r="610" customFormat="1" ht="37.5" hidden="1" customHeight="1" spans="1:9">
      <c r="A610" s="89"/>
      <c r="B610" s="90"/>
      <c r="C610" s="15" t="s">
        <v>1370</v>
      </c>
      <c r="D610" s="96">
        <v>45517</v>
      </c>
      <c r="E610" s="92"/>
      <c r="F610" s="93"/>
      <c r="G610" s="93"/>
      <c r="H610" s="93"/>
      <c r="I610" s="94"/>
    </row>
    <row r="611" customFormat="1" ht="37.5" hidden="1" customHeight="1" spans="1:9">
      <c r="A611" s="89"/>
      <c r="B611" s="90"/>
      <c r="C611" s="15" t="s">
        <v>1371</v>
      </c>
      <c r="D611" s="96">
        <v>45517</v>
      </c>
      <c r="E611" s="92"/>
      <c r="F611" s="93"/>
      <c r="G611" s="93"/>
      <c r="H611" s="93"/>
      <c r="I611" s="94"/>
    </row>
    <row r="612" customFormat="1" ht="37.5" hidden="1" customHeight="1" spans="1:9">
      <c r="A612" s="89"/>
      <c r="B612" s="90"/>
      <c r="C612" s="15" t="s">
        <v>1372</v>
      </c>
      <c r="D612" s="96">
        <v>45517</v>
      </c>
      <c r="E612" s="92"/>
      <c r="F612" s="93"/>
      <c r="G612" s="93"/>
      <c r="H612" s="93"/>
      <c r="I612" s="94"/>
    </row>
    <row r="613" customFormat="1" ht="37.5" hidden="1" customHeight="1" spans="1:9">
      <c r="A613" s="89"/>
      <c r="B613" s="90"/>
      <c r="C613" s="15" t="s">
        <v>1373</v>
      </c>
      <c r="D613" s="96">
        <v>45517</v>
      </c>
      <c r="E613" s="92"/>
      <c r="F613" s="93"/>
      <c r="G613" s="93"/>
      <c r="H613" s="93"/>
      <c r="I613" s="94"/>
    </row>
    <row r="614" customFormat="1" ht="37.5" hidden="1" customHeight="1" spans="1:9">
      <c r="A614" s="89"/>
      <c r="B614" s="90"/>
      <c r="C614" s="91" t="s">
        <v>1374</v>
      </c>
      <c r="D614" s="96">
        <v>45546</v>
      </c>
      <c r="E614" s="92"/>
      <c r="F614" s="93"/>
      <c r="G614" s="93"/>
      <c r="H614" s="93"/>
      <c r="I614" s="94"/>
    </row>
    <row r="615" customFormat="1" ht="37.5" hidden="1" customHeight="1" spans="1:9">
      <c r="A615" s="89"/>
      <c r="B615" s="90"/>
      <c r="C615" s="91" t="s">
        <v>1375</v>
      </c>
      <c r="D615" s="96">
        <v>45546</v>
      </c>
      <c r="E615" s="92"/>
      <c r="F615" s="93"/>
      <c r="G615" s="93"/>
      <c r="H615" s="93"/>
      <c r="I615" s="94"/>
    </row>
    <row r="616" customFormat="1" ht="37.5" hidden="1" customHeight="1" spans="1:9">
      <c r="A616" s="89"/>
      <c r="B616" s="90"/>
      <c r="C616" s="91" t="s">
        <v>1376</v>
      </c>
      <c r="D616" s="96">
        <v>45546</v>
      </c>
      <c r="E616" s="92"/>
      <c r="F616" s="93"/>
      <c r="G616" s="93"/>
      <c r="H616" s="93"/>
      <c r="I616" s="94"/>
    </row>
    <row r="617" customFormat="1" ht="37.5" hidden="1" customHeight="1" spans="1:9">
      <c r="A617" s="89"/>
      <c r="B617" s="90"/>
      <c r="C617" s="91" t="s">
        <v>1377</v>
      </c>
      <c r="D617" s="96">
        <v>45546</v>
      </c>
      <c r="E617" s="92"/>
      <c r="F617" s="93"/>
      <c r="G617" s="93"/>
      <c r="H617" s="93"/>
      <c r="I617" s="94"/>
    </row>
    <row r="618" customFormat="1" ht="37.5" hidden="1" customHeight="1" spans="1:9">
      <c r="A618" s="89"/>
      <c r="B618" s="90"/>
      <c r="C618" s="91" t="s">
        <v>1378</v>
      </c>
      <c r="D618" s="96">
        <v>45545</v>
      </c>
      <c r="E618" s="92"/>
      <c r="F618" s="93"/>
      <c r="G618" s="93"/>
      <c r="H618" s="93"/>
      <c r="I618" s="94"/>
    </row>
    <row r="619" customFormat="1" ht="37.5" hidden="1" customHeight="1" spans="1:9">
      <c r="A619" s="89"/>
      <c r="B619" s="90"/>
      <c r="C619" s="91" t="s">
        <v>1379</v>
      </c>
      <c r="D619" s="96">
        <v>45544</v>
      </c>
      <c r="E619" s="92"/>
      <c r="F619" s="93"/>
      <c r="G619" s="93"/>
      <c r="H619" s="93"/>
      <c r="I619" s="94"/>
    </row>
    <row r="620" customFormat="1" ht="37.5" hidden="1" customHeight="1" spans="1:9">
      <c r="A620" s="89"/>
      <c r="B620" s="90"/>
      <c r="C620" s="91" t="s">
        <v>1380</v>
      </c>
      <c r="D620" s="96">
        <v>45540</v>
      </c>
      <c r="E620" s="92"/>
      <c r="F620" s="93"/>
      <c r="G620" s="93"/>
      <c r="H620" s="93"/>
      <c r="I620" s="94"/>
    </row>
    <row r="621" customFormat="1" ht="37.5" hidden="1" customHeight="1" spans="1:9">
      <c r="A621" s="89"/>
      <c r="B621" s="90"/>
      <c r="C621" s="91" t="s">
        <v>1381</v>
      </c>
      <c r="D621" s="96">
        <v>45540</v>
      </c>
      <c r="E621" s="92"/>
      <c r="F621" s="93"/>
      <c r="G621" s="93"/>
      <c r="H621" s="93"/>
      <c r="I621" s="94"/>
    </row>
    <row r="622" customFormat="1" ht="37.5" hidden="1" customHeight="1" spans="1:9">
      <c r="A622" s="89"/>
      <c r="B622" s="90"/>
      <c r="C622" s="91" t="s">
        <v>1382</v>
      </c>
      <c r="D622" s="96">
        <v>45540</v>
      </c>
      <c r="E622" s="92"/>
      <c r="F622" s="93"/>
      <c r="G622" s="93"/>
      <c r="H622" s="93"/>
      <c r="I622" s="94"/>
    </row>
    <row r="623" customFormat="1" ht="37.5" hidden="1" customHeight="1" spans="1:9">
      <c r="A623" s="89"/>
      <c r="B623" s="90"/>
      <c r="C623" s="91" t="s">
        <v>1383</v>
      </c>
      <c r="D623" s="96">
        <v>45540</v>
      </c>
      <c r="E623" s="92"/>
      <c r="F623" s="93"/>
      <c r="G623" s="93"/>
      <c r="H623" s="93"/>
      <c r="I623" s="94"/>
    </row>
    <row r="624" customFormat="1" ht="37.5" hidden="1" customHeight="1" spans="1:9">
      <c r="A624" s="89"/>
      <c r="B624" s="90"/>
      <c r="C624" s="91" t="s">
        <v>1384</v>
      </c>
      <c r="D624" s="96">
        <v>45539</v>
      </c>
      <c r="E624" s="92"/>
      <c r="F624" s="93"/>
      <c r="G624" s="93"/>
      <c r="H624" s="93"/>
      <c r="I624" s="94"/>
    </row>
    <row r="625" customFormat="1" ht="37.5" hidden="1" customHeight="1" spans="1:9">
      <c r="A625" s="89"/>
      <c r="B625" s="90"/>
      <c r="C625" s="91" t="s">
        <v>1385</v>
      </c>
      <c r="D625" s="96">
        <v>45539</v>
      </c>
      <c r="E625" s="92"/>
      <c r="F625" s="93"/>
      <c r="G625" s="93"/>
      <c r="H625" s="93"/>
      <c r="I625" s="94"/>
    </row>
    <row r="626" customFormat="1" ht="37.5" hidden="1" customHeight="1" spans="1:9">
      <c r="A626" s="89"/>
      <c r="B626" s="90"/>
      <c r="C626" s="91" t="s">
        <v>1386</v>
      </c>
      <c r="D626" s="96">
        <v>45539</v>
      </c>
      <c r="E626" s="92"/>
      <c r="F626" s="93"/>
      <c r="G626" s="93"/>
      <c r="H626" s="93"/>
      <c r="I626" s="94"/>
    </row>
    <row r="627" customFormat="1" ht="37.5" hidden="1" customHeight="1" spans="1:9">
      <c r="A627" s="89"/>
      <c r="B627" s="90"/>
      <c r="C627" s="91" t="s">
        <v>1387</v>
      </c>
      <c r="D627" s="96">
        <v>45539</v>
      </c>
      <c r="E627" s="92"/>
      <c r="F627" s="93"/>
      <c r="G627" s="93"/>
      <c r="H627" s="93"/>
      <c r="I627" s="94"/>
    </row>
    <row r="628" customFormat="1" ht="37.5" hidden="1" customHeight="1" spans="1:9">
      <c r="A628" s="89"/>
      <c r="B628" s="90"/>
      <c r="C628" s="91" t="s">
        <v>1388</v>
      </c>
      <c r="D628" s="96">
        <v>45539</v>
      </c>
      <c r="E628" s="92"/>
      <c r="F628" s="93"/>
      <c r="G628" s="93"/>
      <c r="H628" s="93"/>
      <c r="I628" s="94"/>
    </row>
    <row r="629" customFormat="1" ht="37.5" hidden="1" customHeight="1" spans="1:9">
      <c r="A629" s="89"/>
      <c r="B629" s="90"/>
      <c r="C629" s="91" t="s">
        <v>1389</v>
      </c>
      <c r="D629" s="96">
        <v>45538</v>
      </c>
      <c r="E629" s="92"/>
      <c r="F629" s="93"/>
      <c r="G629" s="93"/>
      <c r="H629" s="93"/>
      <c r="I629" s="94"/>
    </row>
    <row r="630" customFormat="1" ht="37.5" hidden="1" customHeight="1" spans="1:9">
      <c r="A630" s="89"/>
      <c r="B630" s="90"/>
      <c r="C630" s="91" t="s">
        <v>1390</v>
      </c>
      <c r="D630" s="96">
        <v>45537</v>
      </c>
      <c r="E630" s="92"/>
      <c r="F630" s="93"/>
      <c r="G630" s="93"/>
      <c r="H630" s="93"/>
      <c r="I630" s="94"/>
    </row>
    <row r="631" customFormat="1" ht="37.5" hidden="1" customHeight="1" spans="1:9">
      <c r="A631" s="89"/>
      <c r="B631" s="90"/>
      <c r="C631" s="91" t="s">
        <v>1391</v>
      </c>
      <c r="D631" s="96">
        <v>45537</v>
      </c>
      <c r="E631" s="92"/>
      <c r="F631" s="93"/>
      <c r="G631" s="93"/>
      <c r="H631" s="93"/>
      <c r="I631" s="94"/>
    </row>
    <row r="632" customFormat="1" ht="37.5" hidden="1" customHeight="1" spans="1:9">
      <c r="A632" s="89"/>
      <c r="B632" s="90"/>
      <c r="C632" s="91" t="s">
        <v>1392</v>
      </c>
      <c r="D632" s="96">
        <v>45535</v>
      </c>
      <c r="E632" s="92"/>
      <c r="F632" s="93"/>
      <c r="G632" s="93"/>
      <c r="H632" s="93"/>
      <c r="I632" s="94"/>
    </row>
    <row r="633" customFormat="1" ht="37.5" hidden="1" customHeight="1" spans="1:9">
      <c r="A633" s="89"/>
      <c r="B633" s="90"/>
      <c r="C633" s="91" t="s">
        <v>1393</v>
      </c>
      <c r="D633" s="96">
        <v>45534</v>
      </c>
      <c r="E633" s="92"/>
      <c r="F633" s="93"/>
      <c r="G633" s="93"/>
      <c r="H633" s="93"/>
      <c r="I633" s="94"/>
    </row>
    <row r="634" customFormat="1" ht="37.5" hidden="1" customHeight="1" spans="1:9">
      <c r="A634" s="89"/>
      <c r="B634" s="90"/>
      <c r="C634" s="91" t="s">
        <v>1380</v>
      </c>
      <c r="D634" s="96">
        <v>45534</v>
      </c>
      <c r="E634" s="92"/>
      <c r="F634" s="93"/>
      <c r="G634" s="93"/>
      <c r="H634" s="93"/>
      <c r="I634" s="94"/>
    </row>
    <row r="635" customFormat="1" ht="37.5" hidden="1" customHeight="1" spans="1:9">
      <c r="A635" s="89"/>
      <c r="B635" s="90"/>
      <c r="C635" s="91" t="s">
        <v>1394</v>
      </c>
      <c r="D635" s="96">
        <v>45534</v>
      </c>
      <c r="E635" s="92"/>
      <c r="F635" s="93"/>
      <c r="G635" s="93"/>
      <c r="H635" s="93"/>
      <c r="I635" s="94"/>
    </row>
    <row r="636" customFormat="1" ht="37.5" hidden="1" customHeight="1" spans="1:9">
      <c r="A636" s="89"/>
      <c r="B636" s="90"/>
      <c r="C636" s="91" t="s">
        <v>1395</v>
      </c>
      <c r="D636" s="96">
        <v>45534</v>
      </c>
      <c r="E636" s="92"/>
      <c r="F636" s="93"/>
      <c r="G636" s="93"/>
      <c r="H636" s="93"/>
      <c r="I636" s="94"/>
    </row>
    <row r="637" customFormat="1" ht="37.5" hidden="1" customHeight="1" spans="1:9">
      <c r="A637" s="89"/>
      <c r="B637" s="90"/>
      <c r="C637" s="91" t="s">
        <v>1396</v>
      </c>
      <c r="D637" s="96">
        <v>45534</v>
      </c>
      <c r="E637" s="92"/>
      <c r="F637" s="93"/>
      <c r="G637" s="93"/>
      <c r="H637" s="93"/>
      <c r="I637" s="94"/>
    </row>
    <row r="638" customFormat="1" ht="37.5" hidden="1" customHeight="1" spans="1:9">
      <c r="A638" s="89"/>
      <c r="B638" s="90"/>
      <c r="C638" s="91" t="s">
        <v>1397</v>
      </c>
      <c r="D638" s="96">
        <v>45533</v>
      </c>
      <c r="E638" s="92"/>
      <c r="F638" s="93"/>
      <c r="G638" s="93"/>
      <c r="H638" s="93"/>
      <c r="I638" s="94"/>
    </row>
    <row r="639" customFormat="1" ht="37.5" hidden="1" customHeight="1" spans="1:9">
      <c r="A639" s="89"/>
      <c r="B639" s="90"/>
      <c r="C639" s="91" t="s">
        <v>1398</v>
      </c>
      <c r="D639" s="96">
        <v>45531</v>
      </c>
      <c r="E639" s="92"/>
      <c r="F639" s="93"/>
      <c r="G639" s="93"/>
      <c r="H639" s="93"/>
      <c r="I639" s="94"/>
    </row>
    <row r="640" customFormat="1" ht="37.5" hidden="1" customHeight="1" spans="1:9">
      <c r="A640" s="89"/>
      <c r="B640" s="90"/>
      <c r="C640" s="91" t="s">
        <v>1399</v>
      </c>
      <c r="D640" s="96">
        <v>45531</v>
      </c>
      <c r="E640" s="92"/>
      <c r="F640" s="93"/>
      <c r="G640" s="93"/>
      <c r="H640" s="93"/>
      <c r="I640" s="94"/>
    </row>
    <row r="641" customFormat="1" ht="37.5" hidden="1" customHeight="1" spans="1:9">
      <c r="A641" s="89"/>
      <c r="B641" s="90"/>
      <c r="C641" s="91" t="s">
        <v>1400</v>
      </c>
      <c r="D641" s="96">
        <v>45531</v>
      </c>
      <c r="E641" s="92"/>
      <c r="F641" s="93"/>
      <c r="G641" s="93"/>
      <c r="H641" s="93"/>
      <c r="I641" s="94"/>
    </row>
    <row r="642" customFormat="1" ht="37.5" hidden="1" customHeight="1" spans="1:9">
      <c r="A642" s="89"/>
      <c r="B642" s="90"/>
      <c r="C642" s="91" t="s">
        <v>1401</v>
      </c>
      <c r="D642" s="96">
        <v>45531</v>
      </c>
      <c r="E642" s="92"/>
      <c r="F642" s="93"/>
      <c r="G642" s="93"/>
      <c r="H642" s="93"/>
      <c r="I642" s="94"/>
    </row>
    <row r="643" customFormat="1" ht="37.5" hidden="1" customHeight="1" spans="1:9">
      <c r="A643" s="89"/>
      <c r="B643" s="90"/>
      <c r="C643" s="91" t="s">
        <v>1402</v>
      </c>
      <c r="D643" s="96">
        <v>45530</v>
      </c>
      <c r="E643" s="92"/>
      <c r="F643" s="93"/>
      <c r="G643" s="93"/>
      <c r="H643" s="93"/>
      <c r="I643" s="94"/>
    </row>
    <row r="644" customFormat="1" ht="37.5" hidden="1" customHeight="1" spans="1:9">
      <c r="A644" s="89"/>
      <c r="B644" s="90"/>
      <c r="C644" s="15" t="s">
        <v>1403</v>
      </c>
      <c r="D644" s="96">
        <v>45564</v>
      </c>
      <c r="E644" s="92"/>
      <c r="F644" s="93"/>
      <c r="G644" s="93"/>
      <c r="H644" s="93"/>
      <c r="I644" s="94"/>
    </row>
    <row r="645" customFormat="1" ht="37.5" hidden="1" customHeight="1" spans="1:9">
      <c r="A645" s="89"/>
      <c r="B645" s="90"/>
      <c r="C645" s="15" t="s">
        <v>1404</v>
      </c>
      <c r="D645" s="96">
        <v>45564</v>
      </c>
      <c r="E645" s="92"/>
      <c r="F645" s="93"/>
      <c r="G645" s="93"/>
      <c r="H645" s="93"/>
      <c r="I645" s="94"/>
    </row>
    <row r="646" customFormat="1" ht="37.5" hidden="1" customHeight="1" spans="1:9">
      <c r="A646" s="89"/>
      <c r="B646" s="90"/>
      <c r="C646" s="15" t="s">
        <v>1405</v>
      </c>
      <c r="D646" s="96">
        <v>45563</v>
      </c>
      <c r="E646" s="92"/>
      <c r="F646" s="93"/>
      <c r="G646" s="93"/>
      <c r="H646" s="93"/>
      <c r="I646" s="94"/>
    </row>
    <row r="647" customFormat="1" ht="37.5" hidden="1" customHeight="1" spans="1:9">
      <c r="A647" s="89"/>
      <c r="B647" s="90"/>
      <c r="C647" s="15" t="s">
        <v>1406</v>
      </c>
      <c r="D647" s="96">
        <v>45562</v>
      </c>
      <c r="E647" s="92"/>
      <c r="F647" s="93"/>
      <c r="G647" s="93"/>
      <c r="H647" s="93"/>
      <c r="I647" s="94"/>
    </row>
    <row r="648" customFormat="1" ht="37.5" hidden="1" customHeight="1" spans="1:9">
      <c r="A648" s="89"/>
      <c r="B648" s="90"/>
      <c r="C648" s="15" t="s">
        <v>1407</v>
      </c>
      <c r="D648" s="96">
        <v>45561</v>
      </c>
      <c r="E648" s="92"/>
      <c r="F648" s="93"/>
      <c r="G648" s="93"/>
      <c r="H648" s="93"/>
      <c r="I648" s="94"/>
    </row>
    <row r="649" customFormat="1" ht="37.5" hidden="1" customHeight="1" spans="1:9">
      <c r="A649" s="89"/>
      <c r="B649" s="90"/>
      <c r="C649" s="15" t="s">
        <v>1408</v>
      </c>
      <c r="D649" s="96">
        <v>45560</v>
      </c>
      <c r="E649" s="92"/>
      <c r="F649" s="93"/>
      <c r="G649" s="93"/>
      <c r="H649" s="93"/>
      <c r="I649" s="94"/>
    </row>
    <row r="650" customFormat="1" ht="37.5" hidden="1" customHeight="1" spans="1:9">
      <c r="A650" s="89"/>
      <c r="B650" s="90"/>
      <c r="C650" s="15" t="s">
        <v>1409</v>
      </c>
      <c r="D650" s="96">
        <v>45560</v>
      </c>
      <c r="E650" s="92"/>
      <c r="F650" s="93"/>
      <c r="G650" s="93"/>
      <c r="H650" s="93"/>
      <c r="I650" s="94"/>
    </row>
    <row r="651" customFormat="1" ht="37.5" hidden="1" customHeight="1" spans="1:9">
      <c r="A651" s="89"/>
      <c r="B651" s="90"/>
      <c r="C651" s="15" t="s">
        <v>1410</v>
      </c>
      <c r="D651" s="96">
        <v>45560</v>
      </c>
      <c r="E651" s="92"/>
      <c r="F651" s="93"/>
      <c r="G651" s="93"/>
      <c r="H651" s="93"/>
      <c r="I651" s="94"/>
    </row>
    <row r="652" customFormat="1" ht="37.5" hidden="1" customHeight="1" spans="1:9">
      <c r="A652" s="89"/>
      <c r="B652" s="90"/>
      <c r="C652" s="15" t="s">
        <v>1411</v>
      </c>
      <c r="D652" s="96">
        <v>45560</v>
      </c>
      <c r="E652" s="92"/>
      <c r="F652" s="93"/>
      <c r="G652" s="93"/>
      <c r="H652" s="93"/>
      <c r="I652" s="94"/>
    </row>
    <row r="653" customFormat="1" ht="37.5" hidden="1" customHeight="1" spans="1:9">
      <c r="A653" s="89"/>
      <c r="B653" s="90"/>
      <c r="C653" s="15" t="s">
        <v>1412</v>
      </c>
      <c r="D653" s="96">
        <v>45560</v>
      </c>
      <c r="E653" s="92"/>
      <c r="F653" s="93"/>
      <c r="G653" s="93"/>
      <c r="H653" s="93"/>
      <c r="I653" s="94"/>
    </row>
    <row r="654" customFormat="1" ht="37.5" hidden="1" customHeight="1" spans="1:9">
      <c r="A654" s="89"/>
      <c r="B654" s="90"/>
      <c r="C654" s="15" t="s">
        <v>1413</v>
      </c>
      <c r="D654" s="96">
        <v>45559</v>
      </c>
      <c r="E654" s="92"/>
      <c r="F654" s="93"/>
      <c r="G654" s="93"/>
      <c r="H654" s="93"/>
      <c r="I654" s="94"/>
    </row>
    <row r="655" customFormat="1" ht="37.5" hidden="1" customHeight="1" spans="1:9">
      <c r="A655" s="89"/>
      <c r="B655" s="90"/>
      <c r="C655" s="15" t="s">
        <v>1414</v>
      </c>
      <c r="D655" s="96">
        <v>45558</v>
      </c>
      <c r="E655" s="92"/>
      <c r="F655" s="93"/>
      <c r="G655" s="93"/>
      <c r="H655" s="93"/>
      <c r="I655" s="94"/>
    </row>
    <row r="656" customFormat="1" ht="37.5" hidden="1" customHeight="1" spans="1:9">
      <c r="A656" s="89"/>
      <c r="B656" s="90"/>
      <c r="C656" s="15" t="s">
        <v>1415</v>
      </c>
      <c r="D656" s="96">
        <v>45555</v>
      </c>
      <c r="E656" s="92"/>
      <c r="F656" s="93"/>
      <c r="G656" s="93"/>
      <c r="H656" s="93"/>
      <c r="I656" s="94"/>
    </row>
    <row r="657" customFormat="1" ht="37.5" hidden="1" customHeight="1" spans="1:9">
      <c r="A657" s="89"/>
      <c r="B657" s="90"/>
      <c r="C657" s="15" t="s">
        <v>1416</v>
      </c>
      <c r="D657" s="96">
        <v>45555</v>
      </c>
      <c r="E657" s="92"/>
      <c r="F657" s="93"/>
      <c r="G657" s="93"/>
      <c r="H657" s="93"/>
      <c r="I657" s="94"/>
    </row>
    <row r="658" customFormat="1" ht="37.5" hidden="1" customHeight="1" spans="1:9">
      <c r="A658" s="89"/>
      <c r="B658" s="90"/>
      <c r="C658" s="15" t="s">
        <v>1417</v>
      </c>
      <c r="D658" s="96">
        <v>45555</v>
      </c>
      <c r="E658" s="92"/>
      <c r="F658" s="93"/>
      <c r="G658" s="93"/>
      <c r="H658" s="93"/>
      <c r="I658" s="94"/>
    </row>
    <row r="659" customFormat="1" ht="37.5" hidden="1" customHeight="1" spans="1:9">
      <c r="A659" s="89"/>
      <c r="B659" s="90"/>
      <c r="C659" s="15" t="s">
        <v>1418</v>
      </c>
      <c r="D659" s="96">
        <v>45555</v>
      </c>
      <c r="E659" s="92"/>
      <c r="F659" s="93"/>
      <c r="G659" s="93"/>
      <c r="H659" s="93"/>
      <c r="I659" s="94"/>
    </row>
    <row r="660" customFormat="1" ht="37.5" hidden="1" customHeight="1" spans="1:9">
      <c r="A660" s="89"/>
      <c r="B660" s="90"/>
      <c r="C660" s="15" t="s">
        <v>1419</v>
      </c>
      <c r="D660" s="96">
        <v>45555</v>
      </c>
      <c r="E660" s="92"/>
      <c r="F660" s="93"/>
      <c r="G660" s="93"/>
      <c r="H660" s="93"/>
      <c r="I660" s="94"/>
    </row>
    <row r="661" customFormat="1" ht="37.5" hidden="1" customHeight="1" spans="1:9">
      <c r="A661" s="89"/>
      <c r="B661" s="90"/>
      <c r="C661" s="15" t="s">
        <v>1420</v>
      </c>
      <c r="D661" s="96">
        <v>45555</v>
      </c>
      <c r="E661" s="92"/>
      <c r="F661" s="93"/>
      <c r="G661" s="93"/>
      <c r="H661" s="93"/>
      <c r="I661" s="94"/>
    </row>
    <row r="662" customFormat="1" ht="37.5" hidden="1" customHeight="1" spans="1:9">
      <c r="A662" s="89"/>
      <c r="B662" s="90"/>
      <c r="C662" s="15" t="s">
        <v>1421</v>
      </c>
      <c r="D662" s="96">
        <v>45553</v>
      </c>
      <c r="E662" s="92"/>
      <c r="F662" s="93"/>
      <c r="G662" s="93"/>
      <c r="H662" s="93"/>
      <c r="I662" s="94"/>
    </row>
    <row r="663" customFormat="1" ht="37.5" hidden="1" customHeight="1" spans="1:9">
      <c r="A663" s="89"/>
      <c r="B663" s="90"/>
      <c r="C663" s="15" t="s">
        <v>1422</v>
      </c>
      <c r="D663" s="96">
        <v>45553</v>
      </c>
      <c r="E663" s="92"/>
      <c r="F663" s="93"/>
      <c r="G663" s="93"/>
      <c r="H663" s="93"/>
      <c r="I663" s="94"/>
    </row>
    <row r="664" customFormat="1" ht="37.5" hidden="1" customHeight="1" spans="1:9">
      <c r="A664" s="89"/>
      <c r="B664" s="90"/>
      <c r="C664" s="15" t="s">
        <v>1423</v>
      </c>
      <c r="D664" s="96">
        <v>45550</v>
      </c>
      <c r="E664" s="92"/>
      <c r="F664" s="93"/>
      <c r="G664" s="93"/>
      <c r="H664" s="93"/>
      <c r="I664" s="94"/>
    </row>
    <row r="665" customFormat="1" ht="37.5" hidden="1" customHeight="1" spans="1:9">
      <c r="A665" s="89"/>
      <c r="B665" s="90"/>
      <c r="C665" s="15" t="s">
        <v>1424</v>
      </c>
      <c r="D665" s="96">
        <v>45550</v>
      </c>
      <c r="E665" s="92"/>
      <c r="F665" s="93"/>
      <c r="G665" s="93"/>
      <c r="H665" s="93"/>
      <c r="I665" s="94"/>
    </row>
    <row r="666" customFormat="1" ht="37.5" hidden="1" customHeight="1" spans="1:9">
      <c r="A666" s="89"/>
      <c r="B666" s="90"/>
      <c r="C666" s="15" t="s">
        <v>1425</v>
      </c>
      <c r="D666" s="96">
        <v>45550</v>
      </c>
      <c r="E666" s="92"/>
      <c r="F666" s="93"/>
      <c r="G666" s="93"/>
      <c r="H666" s="93"/>
      <c r="I666" s="94"/>
    </row>
    <row r="667" customFormat="1" ht="37.5" hidden="1" customHeight="1" spans="1:9">
      <c r="A667" s="89"/>
      <c r="B667" s="90"/>
      <c r="C667" s="15" t="s">
        <v>1426</v>
      </c>
      <c r="D667" s="96">
        <v>45549</v>
      </c>
      <c r="E667" s="92"/>
      <c r="F667" s="93"/>
      <c r="G667" s="93"/>
      <c r="H667" s="93"/>
      <c r="I667" s="94"/>
    </row>
    <row r="668" customFormat="1" ht="37.5" hidden="1" customHeight="1" spans="1:9">
      <c r="A668" s="89"/>
      <c r="B668" s="90"/>
      <c r="C668" s="15" t="s">
        <v>1427</v>
      </c>
      <c r="D668" s="96">
        <v>45549</v>
      </c>
      <c r="E668" s="92"/>
      <c r="F668" s="93"/>
      <c r="G668" s="93"/>
      <c r="H668" s="93"/>
      <c r="I668" s="94"/>
    </row>
    <row r="669" customFormat="1" ht="37.5" hidden="1" customHeight="1" spans="1:9">
      <c r="A669" s="89"/>
      <c r="B669" s="90"/>
      <c r="C669" s="15" t="s">
        <v>1428</v>
      </c>
      <c r="D669" s="96">
        <v>45547</v>
      </c>
      <c r="E669" s="92"/>
      <c r="F669" s="93"/>
      <c r="G669" s="93"/>
      <c r="H669" s="93"/>
      <c r="I669" s="94"/>
    </row>
    <row r="670" customFormat="1" ht="37.5" hidden="1" customHeight="1" spans="1:9">
      <c r="A670" s="89"/>
      <c r="B670" s="90"/>
      <c r="C670" s="15" t="s">
        <v>1429</v>
      </c>
      <c r="D670" s="96">
        <v>45547</v>
      </c>
      <c r="E670" s="92"/>
      <c r="F670" s="93"/>
      <c r="G670" s="93"/>
      <c r="H670" s="93"/>
      <c r="I670" s="94"/>
    </row>
    <row r="671" customFormat="1" ht="37.5" hidden="1" customHeight="1" spans="1:9">
      <c r="A671" s="89"/>
      <c r="B671" s="90"/>
      <c r="C671" s="15" t="s">
        <v>1430</v>
      </c>
      <c r="D671" s="96">
        <v>45547</v>
      </c>
      <c r="E671" s="92"/>
      <c r="F671" s="93"/>
      <c r="G671" s="93"/>
      <c r="H671" s="93"/>
      <c r="I671" s="94"/>
    </row>
    <row r="672" customFormat="1" ht="37.5" hidden="1" customHeight="1" spans="1:9">
      <c r="A672" s="89"/>
      <c r="B672" s="90"/>
      <c r="C672" s="15" t="s">
        <v>1431</v>
      </c>
      <c r="D672" s="96">
        <v>45547</v>
      </c>
      <c r="E672" s="92"/>
      <c r="F672" s="93"/>
      <c r="G672" s="93"/>
      <c r="H672" s="93"/>
      <c r="I672" s="94"/>
    </row>
    <row r="673" customFormat="1" ht="37.5" hidden="1" customHeight="1" spans="1:9">
      <c r="A673" s="89"/>
      <c r="B673" s="90"/>
      <c r="C673" s="15" t="s">
        <v>1432</v>
      </c>
      <c r="D673" s="96">
        <v>45546</v>
      </c>
      <c r="E673" s="92"/>
      <c r="F673" s="93"/>
      <c r="G673" s="93"/>
      <c r="H673" s="93"/>
      <c r="I673" s="94"/>
    </row>
    <row r="674" customFormat="1" ht="37.5" hidden="1" customHeight="1" spans="1:9">
      <c r="A674" s="89"/>
      <c r="B674" s="90"/>
      <c r="C674" s="15" t="s">
        <v>1433</v>
      </c>
      <c r="D674" s="96">
        <v>45580</v>
      </c>
      <c r="E674" s="92"/>
      <c r="F674" s="93"/>
      <c r="G674" s="93"/>
      <c r="H674" s="93"/>
      <c r="I674" s="94"/>
    </row>
    <row r="675" customFormat="1" ht="37.5" hidden="1" customHeight="1" spans="1:9">
      <c r="A675" s="89"/>
      <c r="B675" s="90"/>
      <c r="C675" s="15" t="s">
        <v>1434</v>
      </c>
      <c r="D675" s="96">
        <v>45580</v>
      </c>
      <c r="E675" s="92"/>
      <c r="F675" s="93"/>
      <c r="G675" s="93"/>
      <c r="H675" s="93"/>
      <c r="I675" s="94"/>
    </row>
    <row r="676" customFormat="1" ht="37.5" hidden="1" customHeight="1" spans="1:9">
      <c r="A676" s="89"/>
      <c r="B676" s="90"/>
      <c r="C676" s="15" t="s">
        <v>1435</v>
      </c>
      <c r="D676" s="96">
        <v>45580</v>
      </c>
      <c r="E676" s="92"/>
      <c r="F676" s="93"/>
      <c r="G676" s="93"/>
      <c r="H676" s="93"/>
      <c r="I676" s="94"/>
    </row>
    <row r="677" customFormat="1" ht="37.5" hidden="1" customHeight="1" spans="1:9">
      <c r="A677" s="89"/>
      <c r="B677" s="90"/>
      <c r="C677" s="15" t="s">
        <v>1436</v>
      </c>
      <c r="D677" s="96">
        <v>45580</v>
      </c>
      <c r="E677" s="92"/>
      <c r="F677" s="93"/>
      <c r="G677" s="93"/>
      <c r="H677" s="93"/>
      <c r="I677" s="94"/>
    </row>
    <row r="678" customFormat="1" ht="37.5" hidden="1" customHeight="1" spans="1:9">
      <c r="A678" s="89"/>
      <c r="B678" s="90"/>
      <c r="C678" s="15" t="s">
        <v>1437</v>
      </c>
      <c r="D678" s="96">
        <v>45580</v>
      </c>
      <c r="E678" s="92"/>
      <c r="F678" s="93"/>
      <c r="G678" s="93"/>
      <c r="H678" s="93"/>
      <c r="I678" s="94"/>
    </row>
    <row r="679" customFormat="1" ht="37.5" hidden="1" customHeight="1" spans="1:9">
      <c r="A679" s="89"/>
      <c r="B679" s="90"/>
      <c r="C679" s="15" t="s">
        <v>1438</v>
      </c>
      <c r="D679" s="96">
        <v>45580</v>
      </c>
      <c r="E679" s="92"/>
      <c r="F679" s="93"/>
      <c r="G679" s="93"/>
      <c r="H679" s="93"/>
      <c r="I679" s="94" t="s">
        <v>1439</v>
      </c>
    </row>
    <row r="680" customFormat="1" ht="37.5" hidden="1" customHeight="1" spans="1:9">
      <c r="A680" s="89"/>
      <c r="B680" s="90"/>
      <c r="C680" s="15" t="s">
        <v>1440</v>
      </c>
      <c r="D680" s="96">
        <v>45580</v>
      </c>
      <c r="E680" s="92"/>
      <c r="F680" s="93"/>
      <c r="G680" s="93"/>
      <c r="H680" s="93"/>
      <c r="I680" s="94" t="s">
        <v>1441</v>
      </c>
    </row>
    <row r="681" customFormat="1" ht="37.5" hidden="1" customHeight="1" spans="1:9">
      <c r="A681" s="89"/>
      <c r="B681" s="90"/>
      <c r="C681" s="15" t="s">
        <v>1442</v>
      </c>
      <c r="D681" s="96">
        <v>45580</v>
      </c>
      <c r="E681" s="92"/>
      <c r="F681" s="93"/>
      <c r="G681" s="93"/>
      <c r="H681" s="93"/>
      <c r="I681" s="94"/>
    </row>
    <row r="682" customFormat="1" ht="37.5" hidden="1" customHeight="1" spans="1:9">
      <c r="A682" s="89"/>
      <c r="B682" s="90"/>
      <c r="C682" s="15" t="s">
        <v>1443</v>
      </c>
      <c r="D682" s="96">
        <v>45580</v>
      </c>
      <c r="E682" s="92"/>
      <c r="F682" s="93"/>
      <c r="G682" s="93"/>
      <c r="H682" s="93"/>
      <c r="I682" s="94" t="s">
        <v>1444</v>
      </c>
    </row>
    <row r="683" customFormat="1" ht="37.5" hidden="1" customHeight="1" spans="1:9">
      <c r="A683" s="89"/>
      <c r="B683" s="90"/>
      <c r="C683" s="15" t="s">
        <v>1445</v>
      </c>
      <c r="D683" s="96">
        <v>45577</v>
      </c>
      <c r="E683" s="92"/>
      <c r="F683" s="93"/>
      <c r="G683" s="93"/>
      <c r="H683" s="93"/>
      <c r="I683" s="94" t="s">
        <v>1446</v>
      </c>
    </row>
    <row r="684" customFormat="1" ht="37.5" hidden="1" customHeight="1" spans="1:9">
      <c r="A684" s="89"/>
      <c r="B684" s="90"/>
      <c r="C684" s="15" t="s">
        <v>1447</v>
      </c>
      <c r="D684" s="96">
        <v>45576</v>
      </c>
      <c r="E684" s="92"/>
      <c r="F684" s="93"/>
      <c r="G684" s="93"/>
      <c r="H684" s="93"/>
      <c r="I684" s="94" t="s">
        <v>1448</v>
      </c>
    </row>
    <row r="685" customFormat="1" ht="37.5" hidden="1" customHeight="1" spans="1:9">
      <c r="A685" s="89"/>
      <c r="B685" s="90"/>
      <c r="C685" s="15" t="s">
        <v>1449</v>
      </c>
      <c r="D685" s="96">
        <v>45575</v>
      </c>
      <c r="E685" s="92"/>
      <c r="F685" s="93"/>
      <c r="G685" s="93"/>
      <c r="H685" s="93"/>
      <c r="I685" s="94"/>
    </row>
    <row r="686" customFormat="1" ht="37.5" hidden="1" customHeight="1" spans="1:9">
      <c r="A686" s="89"/>
      <c r="B686" s="90"/>
      <c r="C686" s="15" t="s">
        <v>1450</v>
      </c>
      <c r="D686" s="96">
        <v>45575</v>
      </c>
      <c r="E686" s="92"/>
      <c r="F686" s="93"/>
      <c r="G686" s="93"/>
      <c r="H686" s="93"/>
      <c r="I686" s="94"/>
    </row>
    <row r="687" customFormat="1" ht="37.5" hidden="1" customHeight="1" spans="1:9">
      <c r="A687" s="89"/>
      <c r="B687" s="90"/>
      <c r="C687" s="15" t="s">
        <v>1451</v>
      </c>
      <c r="D687" s="96">
        <v>45575</v>
      </c>
      <c r="E687" s="92"/>
      <c r="F687" s="93"/>
      <c r="G687" s="93"/>
      <c r="H687" s="93"/>
      <c r="I687" s="94"/>
    </row>
    <row r="688" customFormat="1" ht="37.5" hidden="1" customHeight="1" spans="1:9">
      <c r="A688" s="89"/>
      <c r="B688" s="90"/>
      <c r="C688" s="15" t="s">
        <v>1452</v>
      </c>
      <c r="D688" s="96">
        <v>45575</v>
      </c>
      <c r="E688" s="92"/>
      <c r="F688" s="93"/>
      <c r="G688" s="93"/>
      <c r="H688" s="93"/>
      <c r="I688" s="94"/>
    </row>
    <row r="689" customFormat="1" ht="37.5" hidden="1" customHeight="1" spans="1:9">
      <c r="A689" s="89"/>
      <c r="B689" s="90"/>
      <c r="C689" s="15" t="s">
        <v>1453</v>
      </c>
      <c r="D689" s="96">
        <v>45575</v>
      </c>
      <c r="E689" s="92"/>
      <c r="F689" s="93"/>
      <c r="G689" s="93"/>
      <c r="H689" s="93"/>
      <c r="I689" s="94"/>
    </row>
    <row r="690" customFormat="1" ht="37.5" hidden="1" customHeight="1" spans="1:9">
      <c r="A690" s="89"/>
      <c r="B690" s="90"/>
      <c r="C690" s="15" t="s">
        <v>1454</v>
      </c>
      <c r="D690" s="96">
        <v>45574</v>
      </c>
      <c r="E690" s="92"/>
      <c r="F690" s="93"/>
      <c r="G690" s="93"/>
      <c r="H690" s="93"/>
      <c r="I690" s="94"/>
    </row>
    <row r="691" customFormat="1" ht="37.5" hidden="1" customHeight="1" spans="1:9">
      <c r="A691" s="89"/>
      <c r="B691" s="90"/>
      <c r="C691" s="15" t="s">
        <v>1455</v>
      </c>
      <c r="D691" s="96">
        <v>45574</v>
      </c>
      <c r="E691" s="92"/>
      <c r="F691" s="93"/>
      <c r="G691" s="93"/>
      <c r="H691" s="93"/>
      <c r="I691" s="94" t="s">
        <v>1456</v>
      </c>
    </row>
    <row r="692" customFormat="1" ht="37.5" hidden="1" customHeight="1" spans="1:9">
      <c r="A692" s="89"/>
      <c r="B692" s="90"/>
      <c r="C692" s="15" t="s">
        <v>1457</v>
      </c>
      <c r="D692" s="96">
        <v>45574</v>
      </c>
      <c r="E692" s="92"/>
      <c r="F692" s="93"/>
      <c r="G692" s="93"/>
      <c r="H692" s="93"/>
      <c r="I692" s="94"/>
    </row>
    <row r="693" customFormat="1" ht="37.5" hidden="1" customHeight="1" spans="1:9">
      <c r="A693" s="89"/>
      <c r="B693" s="90"/>
      <c r="C693" s="15" t="s">
        <v>1458</v>
      </c>
      <c r="D693" s="96">
        <v>45573</v>
      </c>
      <c r="E693" s="92"/>
      <c r="F693" s="93"/>
      <c r="G693" s="93"/>
      <c r="H693" s="93"/>
      <c r="I693" s="94"/>
    </row>
    <row r="694" customFormat="1" ht="37.5" hidden="1" customHeight="1" spans="1:9">
      <c r="A694" s="89"/>
      <c r="B694" s="90"/>
      <c r="C694" s="15" t="s">
        <v>1459</v>
      </c>
      <c r="D694" s="96">
        <v>45573</v>
      </c>
      <c r="E694" s="92"/>
      <c r="F694" s="93"/>
      <c r="G694" s="93"/>
      <c r="H694" s="93"/>
      <c r="I694" s="94"/>
    </row>
    <row r="695" customFormat="1" ht="37.5" hidden="1" customHeight="1" spans="1:9">
      <c r="A695" s="89"/>
      <c r="B695" s="90"/>
      <c r="C695" s="15" t="s">
        <v>1460</v>
      </c>
      <c r="D695" s="96">
        <v>45573</v>
      </c>
      <c r="E695" s="92"/>
      <c r="F695" s="93"/>
      <c r="G695" s="93"/>
      <c r="H695" s="93"/>
      <c r="I695" s="94" t="s">
        <v>1461</v>
      </c>
    </row>
    <row r="696" customFormat="1" ht="37.5" hidden="1" customHeight="1" spans="1:9">
      <c r="A696" s="89"/>
      <c r="B696" s="90"/>
      <c r="C696" s="15" t="s">
        <v>1462</v>
      </c>
      <c r="D696" s="96">
        <v>45573</v>
      </c>
      <c r="E696" s="92"/>
      <c r="F696" s="93"/>
      <c r="G696" s="93"/>
      <c r="H696" s="93"/>
      <c r="I696" s="94"/>
    </row>
    <row r="697" customFormat="1" ht="37.5" hidden="1" customHeight="1" spans="1:9">
      <c r="A697" s="89"/>
      <c r="B697" s="90"/>
      <c r="C697" s="15" t="s">
        <v>1463</v>
      </c>
      <c r="D697" s="96">
        <v>45564</v>
      </c>
      <c r="E697" s="92"/>
      <c r="F697" s="93"/>
      <c r="G697" s="93"/>
      <c r="H697" s="93"/>
      <c r="I697" s="94"/>
    </row>
    <row r="698" customFormat="1" ht="37.5" hidden="1" customHeight="1" spans="1:9">
      <c r="A698" s="89"/>
      <c r="B698" s="90"/>
      <c r="C698" s="15" t="s">
        <v>1464</v>
      </c>
      <c r="D698" s="96">
        <v>45564</v>
      </c>
      <c r="E698" s="92"/>
      <c r="F698" s="93"/>
      <c r="G698" s="93"/>
      <c r="H698" s="93"/>
      <c r="I698" s="94"/>
    </row>
    <row r="699" customFormat="1" ht="37.5" hidden="1" customHeight="1" spans="1:9">
      <c r="A699" s="89"/>
      <c r="B699" s="90"/>
      <c r="C699" s="15" t="s">
        <v>1465</v>
      </c>
      <c r="D699" s="96">
        <v>45564</v>
      </c>
      <c r="E699" s="92"/>
      <c r="F699" s="93"/>
      <c r="G699" s="93"/>
      <c r="H699" s="93"/>
      <c r="I699" s="94" t="s">
        <v>1466</v>
      </c>
    </row>
    <row r="700" customFormat="1" ht="37.5" hidden="1" customHeight="1" spans="1:9">
      <c r="A700" s="89"/>
      <c r="B700" s="90"/>
      <c r="C700" s="15" t="s">
        <v>1467</v>
      </c>
      <c r="D700" s="96">
        <v>45564</v>
      </c>
      <c r="E700" s="92"/>
      <c r="F700" s="93"/>
      <c r="G700" s="93"/>
      <c r="H700" s="93"/>
      <c r="I700" s="94"/>
    </row>
    <row r="701" customFormat="1" ht="37.5" hidden="1" customHeight="1" spans="1:9">
      <c r="A701" s="89"/>
      <c r="B701" s="90"/>
      <c r="C701" s="15" t="s">
        <v>1468</v>
      </c>
      <c r="D701" s="96">
        <v>45564</v>
      </c>
      <c r="E701" s="92"/>
      <c r="F701" s="93"/>
      <c r="G701" s="93"/>
      <c r="H701" s="93"/>
      <c r="I701" s="94"/>
    </row>
    <row r="702" customFormat="1" ht="37.5" hidden="1" customHeight="1" spans="1:9">
      <c r="A702" s="89"/>
      <c r="B702" s="90"/>
      <c r="C702" s="15" t="s">
        <v>1469</v>
      </c>
      <c r="D702" s="96">
        <v>45564</v>
      </c>
      <c r="E702" s="92"/>
      <c r="F702" s="93"/>
      <c r="G702" s="93"/>
      <c r="H702" s="93"/>
      <c r="I702" s="94" t="s">
        <v>1470</v>
      </c>
    </row>
    <row r="703" customFormat="1" ht="37.5" hidden="1" customHeight="1" spans="1:9">
      <c r="A703" s="89"/>
      <c r="B703" s="90"/>
      <c r="C703" s="15" t="s">
        <v>1471</v>
      </c>
      <c r="D703" s="96">
        <v>45564</v>
      </c>
      <c r="E703" s="92"/>
      <c r="F703" s="93"/>
      <c r="G703" s="93"/>
      <c r="H703" s="93"/>
      <c r="I703" s="94" t="s">
        <v>1472</v>
      </c>
    </row>
    <row r="704" customFormat="1" ht="37.5" hidden="1" customHeight="1" spans="1:9">
      <c r="A704" s="89"/>
      <c r="B704" s="90"/>
      <c r="C704" s="91" t="s">
        <v>1473</v>
      </c>
      <c r="D704" s="96">
        <v>45624</v>
      </c>
      <c r="E704" s="92"/>
      <c r="F704" s="93"/>
      <c r="G704" s="93"/>
      <c r="H704" s="93"/>
      <c r="I704" s="94"/>
    </row>
    <row r="705" customFormat="1" ht="37.5" hidden="1" customHeight="1" spans="1:9">
      <c r="A705" s="89"/>
      <c r="B705" s="90"/>
      <c r="C705" s="91" t="s">
        <v>1474</v>
      </c>
      <c r="D705" s="96">
        <v>45624</v>
      </c>
      <c r="E705" s="92"/>
      <c r="F705" s="93"/>
      <c r="G705" s="93"/>
      <c r="H705" s="93"/>
      <c r="I705" s="94" t="s">
        <v>1475</v>
      </c>
    </row>
    <row r="706" customFormat="1" ht="37.5" hidden="1" customHeight="1" spans="1:9">
      <c r="A706" s="89"/>
      <c r="B706" s="90"/>
      <c r="C706" s="91" t="s">
        <v>1476</v>
      </c>
      <c r="D706" s="96">
        <v>45624</v>
      </c>
      <c r="E706" s="92"/>
      <c r="F706" s="93"/>
      <c r="G706" s="93"/>
      <c r="H706" s="93"/>
      <c r="I706" s="94" t="s">
        <v>1477</v>
      </c>
    </row>
    <row r="707" customFormat="1" ht="37.5" hidden="1" customHeight="1" spans="1:9">
      <c r="A707" s="89"/>
      <c r="B707" s="90"/>
      <c r="C707" s="91" t="s">
        <v>1478</v>
      </c>
      <c r="D707" s="96">
        <v>45623</v>
      </c>
      <c r="E707" s="92"/>
      <c r="F707" s="93"/>
      <c r="G707" s="93"/>
      <c r="H707" s="93"/>
      <c r="I707" s="94" t="s">
        <v>1479</v>
      </c>
    </row>
    <row r="708" customFormat="1" ht="37.5" hidden="1" customHeight="1" spans="1:9">
      <c r="A708" s="89"/>
      <c r="B708" s="90"/>
      <c r="C708" s="91" t="s">
        <v>1480</v>
      </c>
      <c r="D708" s="96">
        <v>45623</v>
      </c>
      <c r="E708" s="92"/>
      <c r="F708" s="93"/>
      <c r="G708" s="93"/>
      <c r="H708" s="93"/>
      <c r="I708" s="94" t="s">
        <v>1481</v>
      </c>
    </row>
    <row r="709" customFormat="1" ht="37.5" hidden="1" customHeight="1" spans="1:9">
      <c r="A709" s="89"/>
      <c r="B709" s="90"/>
      <c r="C709" s="91" t="s">
        <v>1482</v>
      </c>
      <c r="D709" s="96">
        <v>45623</v>
      </c>
      <c r="E709" s="92"/>
      <c r="F709" s="93"/>
      <c r="G709" s="93"/>
      <c r="H709" s="93"/>
      <c r="I709" s="94"/>
    </row>
    <row r="710" customFormat="1" ht="37.5" hidden="1" customHeight="1" spans="1:9">
      <c r="A710" s="89"/>
      <c r="B710" s="90"/>
      <c r="C710" s="91" t="s">
        <v>1483</v>
      </c>
      <c r="D710" s="96">
        <v>45622</v>
      </c>
      <c r="E710" s="92"/>
      <c r="F710" s="93"/>
      <c r="G710" s="93"/>
      <c r="H710" s="93"/>
      <c r="I710" s="94" t="s">
        <v>1484</v>
      </c>
    </row>
    <row r="711" customFormat="1" ht="37.5" hidden="1" customHeight="1" spans="1:9">
      <c r="A711" s="89"/>
      <c r="B711" s="90"/>
      <c r="C711" s="91" t="s">
        <v>1485</v>
      </c>
      <c r="D711" s="96">
        <v>45622</v>
      </c>
      <c r="E711" s="92"/>
      <c r="F711" s="93"/>
      <c r="G711" s="93"/>
      <c r="H711" s="93"/>
      <c r="I711" s="94" t="s">
        <v>1486</v>
      </c>
    </row>
    <row r="712" customFormat="1" ht="37.5" hidden="1" customHeight="1" spans="1:9">
      <c r="A712" s="89"/>
      <c r="B712" s="90"/>
      <c r="C712" s="91" t="s">
        <v>1487</v>
      </c>
      <c r="D712" s="96">
        <v>45622</v>
      </c>
      <c r="E712" s="92"/>
      <c r="F712" s="93"/>
      <c r="G712" s="93"/>
      <c r="H712" s="93"/>
      <c r="I712" s="94"/>
    </row>
    <row r="713" customFormat="1" ht="37.5" hidden="1" customHeight="1" spans="1:9">
      <c r="A713" s="89"/>
      <c r="B713" s="90"/>
      <c r="C713" s="91" t="s">
        <v>1488</v>
      </c>
      <c r="D713" s="96">
        <v>45622</v>
      </c>
      <c r="E713" s="92"/>
      <c r="F713" s="93"/>
      <c r="G713" s="93"/>
      <c r="H713" s="93"/>
      <c r="I713" s="94" t="s">
        <v>1489</v>
      </c>
    </row>
    <row r="714" customFormat="1" ht="37.5" hidden="1" customHeight="1" spans="1:9">
      <c r="A714" s="89"/>
      <c r="B714" s="90"/>
      <c r="C714" s="91" t="s">
        <v>1490</v>
      </c>
      <c r="D714" s="96">
        <v>45621</v>
      </c>
      <c r="E714" s="92"/>
      <c r="F714" s="93"/>
      <c r="G714" s="93"/>
      <c r="H714" s="93"/>
      <c r="I714" s="94"/>
    </row>
    <row r="715" customFormat="1" ht="37.5" hidden="1" customHeight="1" spans="1:9">
      <c r="A715" s="89"/>
      <c r="B715" s="90"/>
      <c r="C715" s="91" t="s">
        <v>1491</v>
      </c>
      <c r="D715" s="96">
        <v>45621</v>
      </c>
      <c r="E715" s="92"/>
      <c r="F715" s="93"/>
      <c r="G715" s="93"/>
      <c r="H715" s="93"/>
      <c r="I715" s="94" t="s">
        <v>1492</v>
      </c>
    </row>
    <row r="716" customFormat="1" ht="37.5" hidden="1" customHeight="1" spans="1:9">
      <c r="A716" s="89"/>
      <c r="B716" s="90"/>
      <c r="C716" s="91" t="s">
        <v>1493</v>
      </c>
      <c r="D716" s="96">
        <v>45618</v>
      </c>
      <c r="E716" s="92"/>
      <c r="F716" s="93"/>
      <c r="G716" s="93"/>
      <c r="H716" s="93"/>
      <c r="I716" s="94" t="s">
        <v>1494</v>
      </c>
    </row>
    <row r="717" customFormat="1" ht="37.5" hidden="1" customHeight="1" spans="1:9">
      <c r="A717" s="89"/>
      <c r="B717" s="90"/>
      <c r="C717" s="91" t="s">
        <v>1495</v>
      </c>
      <c r="D717" s="96">
        <v>45618</v>
      </c>
      <c r="E717" s="92"/>
      <c r="F717" s="93"/>
      <c r="G717" s="93"/>
      <c r="H717" s="93"/>
      <c r="I717" s="94"/>
    </row>
    <row r="718" customFormat="1" ht="37.5" hidden="1" customHeight="1" spans="1:9">
      <c r="A718" s="89"/>
      <c r="B718" s="90"/>
      <c r="C718" s="91" t="s">
        <v>1496</v>
      </c>
      <c r="D718" s="96">
        <v>45618</v>
      </c>
      <c r="E718" s="92"/>
      <c r="F718" s="93"/>
      <c r="G718" s="93"/>
      <c r="H718" s="93"/>
      <c r="I718" s="94" t="s">
        <v>1497</v>
      </c>
    </row>
    <row r="719" customFormat="1" ht="37.5" hidden="1" customHeight="1" spans="1:9">
      <c r="A719" s="89"/>
      <c r="B719" s="90"/>
      <c r="C719" s="91" t="s">
        <v>1498</v>
      </c>
      <c r="D719" s="96">
        <v>45618</v>
      </c>
      <c r="E719" s="92"/>
      <c r="F719" s="93"/>
      <c r="G719" s="93"/>
      <c r="H719" s="93"/>
      <c r="I719" s="94"/>
    </row>
    <row r="720" customFormat="1" ht="37.5" hidden="1" customHeight="1" spans="1:9">
      <c r="A720" s="89"/>
      <c r="B720" s="90"/>
      <c r="C720" s="91" t="s">
        <v>1499</v>
      </c>
      <c r="D720" s="96">
        <v>45618</v>
      </c>
      <c r="E720" s="92"/>
      <c r="F720" s="93"/>
      <c r="G720" s="93"/>
      <c r="H720" s="93"/>
      <c r="I720" s="94"/>
    </row>
    <row r="721" customFormat="1" ht="37.5" hidden="1" customHeight="1" spans="1:9">
      <c r="A721" s="89"/>
      <c r="B721" s="90"/>
      <c r="C721" s="91" t="s">
        <v>1500</v>
      </c>
      <c r="D721" s="96">
        <v>45618</v>
      </c>
      <c r="E721" s="92"/>
      <c r="F721" s="93"/>
      <c r="G721" s="93"/>
      <c r="H721" s="93"/>
      <c r="I721" s="94"/>
    </row>
    <row r="722" customFormat="1" ht="37.5" hidden="1" customHeight="1" spans="1:9">
      <c r="A722" s="89"/>
      <c r="B722" s="90"/>
      <c r="C722" s="91" t="s">
        <v>1501</v>
      </c>
      <c r="D722" s="96">
        <v>45618</v>
      </c>
      <c r="E722" s="92"/>
      <c r="F722" s="93"/>
      <c r="G722" s="93"/>
      <c r="H722" s="93"/>
      <c r="I722" s="94"/>
    </row>
    <row r="723" customFormat="1" ht="37.5" hidden="1" customHeight="1" spans="1:9">
      <c r="A723" s="89"/>
      <c r="B723" s="90"/>
      <c r="C723" s="91" t="s">
        <v>1502</v>
      </c>
      <c r="D723" s="96">
        <v>45618</v>
      </c>
      <c r="E723" s="92"/>
      <c r="F723" s="93"/>
      <c r="G723" s="93"/>
      <c r="H723" s="93"/>
      <c r="I723" s="94"/>
    </row>
    <row r="724" customFormat="1" ht="37.5" hidden="1" customHeight="1" spans="1:9">
      <c r="A724" s="89"/>
      <c r="B724" s="90"/>
      <c r="C724" s="91" t="s">
        <v>1503</v>
      </c>
      <c r="D724" s="96">
        <v>45617</v>
      </c>
      <c r="E724" s="92"/>
      <c r="F724" s="93"/>
      <c r="G724" s="93"/>
      <c r="H724" s="93"/>
      <c r="I724" s="94" t="s">
        <v>1504</v>
      </c>
    </row>
    <row r="725" customFormat="1" ht="37.5" hidden="1" customHeight="1" spans="1:9">
      <c r="A725" s="89"/>
      <c r="B725" s="90"/>
      <c r="C725" s="91" t="s">
        <v>1505</v>
      </c>
      <c r="D725" s="96">
        <v>45617</v>
      </c>
      <c r="E725" s="92"/>
      <c r="F725" s="93"/>
      <c r="G725" s="93"/>
      <c r="H725" s="93"/>
      <c r="I725" s="94"/>
    </row>
    <row r="726" customFormat="1" ht="37.5" hidden="1" customHeight="1" spans="1:9">
      <c r="A726" s="89"/>
      <c r="B726" s="90"/>
      <c r="C726" s="91" t="s">
        <v>1506</v>
      </c>
      <c r="D726" s="96">
        <v>45617</v>
      </c>
      <c r="E726" s="92"/>
      <c r="F726" s="93"/>
      <c r="G726" s="93"/>
      <c r="H726" s="93"/>
      <c r="I726" s="94" t="s">
        <v>1507</v>
      </c>
    </row>
    <row r="727" customFormat="1" ht="37.5" hidden="1" customHeight="1" spans="1:9">
      <c r="A727" s="89"/>
      <c r="B727" s="90"/>
      <c r="C727" s="91" t="s">
        <v>1508</v>
      </c>
      <c r="D727" s="96">
        <v>45616</v>
      </c>
      <c r="E727" s="92"/>
      <c r="F727" s="93"/>
      <c r="G727" s="93"/>
      <c r="H727" s="93"/>
      <c r="I727" s="94"/>
    </row>
    <row r="728" customFormat="1" ht="37.5" hidden="1" customHeight="1" spans="1:9">
      <c r="A728" s="89"/>
      <c r="B728" s="90"/>
      <c r="C728" s="91" t="s">
        <v>1509</v>
      </c>
      <c r="D728" s="96">
        <v>45616</v>
      </c>
      <c r="E728" s="92"/>
      <c r="F728" s="93"/>
      <c r="G728" s="93"/>
      <c r="H728" s="93"/>
      <c r="I728" s="94" t="s">
        <v>1510</v>
      </c>
    </row>
    <row r="729" customFormat="1" ht="37.5" hidden="1" customHeight="1" spans="1:9">
      <c r="A729" s="89"/>
      <c r="B729" s="90"/>
      <c r="C729" s="91" t="s">
        <v>1511</v>
      </c>
      <c r="D729" s="96">
        <v>45615</v>
      </c>
      <c r="E729" s="92"/>
      <c r="F729" s="93"/>
      <c r="G729" s="93"/>
      <c r="H729" s="93"/>
      <c r="I729" s="94"/>
    </row>
    <row r="730" customFormat="1" ht="37.5" hidden="1" customHeight="1" spans="1:9">
      <c r="A730" s="89"/>
      <c r="B730" s="90"/>
      <c r="C730" s="91" t="s">
        <v>1512</v>
      </c>
      <c r="D730" s="96">
        <v>45615</v>
      </c>
      <c r="E730" s="92"/>
      <c r="F730" s="93"/>
      <c r="G730" s="93"/>
      <c r="H730" s="93"/>
      <c r="I730" s="94" t="s">
        <v>1513</v>
      </c>
    </row>
    <row r="731" customFormat="1" ht="37.5" hidden="1" customHeight="1" spans="1:9">
      <c r="A731" s="89"/>
      <c r="B731" s="90"/>
      <c r="C731" s="91" t="s">
        <v>1514</v>
      </c>
      <c r="D731" s="96">
        <v>45615</v>
      </c>
      <c r="E731" s="92"/>
      <c r="F731" s="93"/>
      <c r="G731" s="93"/>
      <c r="H731" s="93"/>
      <c r="I731" s="94" t="s">
        <v>1513</v>
      </c>
    </row>
    <row r="732" customFormat="1" ht="37.5" hidden="1" customHeight="1" spans="1:9">
      <c r="A732" s="89"/>
      <c r="B732" s="90"/>
      <c r="C732" s="91" t="s">
        <v>1515</v>
      </c>
      <c r="D732" s="96">
        <v>45615</v>
      </c>
      <c r="E732" s="92"/>
      <c r="F732" s="93"/>
      <c r="G732" s="93"/>
      <c r="H732" s="93"/>
      <c r="I732" s="94"/>
    </row>
    <row r="733" customFormat="1" ht="37.5" hidden="1" customHeight="1" spans="1:9">
      <c r="A733" s="89"/>
      <c r="B733" s="90"/>
      <c r="C733" s="91" t="s">
        <v>1516</v>
      </c>
      <c r="D733" s="96">
        <v>45615</v>
      </c>
      <c r="E733" s="92"/>
      <c r="F733" s="93"/>
      <c r="G733" s="93"/>
      <c r="H733" s="93"/>
      <c r="I733" s="94"/>
    </row>
    <row r="734" customFormat="1" ht="37.5" hidden="1" customHeight="1" spans="1:9">
      <c r="A734" s="89"/>
      <c r="B734" s="90"/>
      <c r="C734" s="91" t="s">
        <v>1517</v>
      </c>
      <c r="D734" s="96">
        <v>45595</v>
      </c>
      <c r="E734" s="92"/>
      <c r="F734" s="93"/>
      <c r="G734" s="93"/>
      <c r="H734" s="93"/>
      <c r="I734" s="94"/>
    </row>
    <row r="735" customFormat="1" ht="37.5" hidden="1" customHeight="1" spans="1:9">
      <c r="A735" s="89"/>
      <c r="B735" s="90"/>
      <c r="C735" s="91" t="s">
        <v>1518</v>
      </c>
      <c r="D735" s="96">
        <v>45595</v>
      </c>
      <c r="E735" s="92"/>
      <c r="F735" s="93"/>
      <c r="G735" s="93"/>
      <c r="H735" s="93"/>
      <c r="I735" s="94" t="s">
        <v>1519</v>
      </c>
    </row>
    <row r="736" customFormat="1" ht="37.5" hidden="1" customHeight="1" spans="1:9">
      <c r="A736" s="89"/>
      <c r="B736" s="90"/>
      <c r="C736" s="91" t="s">
        <v>1520</v>
      </c>
      <c r="D736" s="96">
        <v>45595</v>
      </c>
      <c r="E736" s="92"/>
      <c r="F736" s="93"/>
      <c r="G736" s="93"/>
      <c r="H736" s="93"/>
      <c r="I736" s="94" t="s">
        <v>1521</v>
      </c>
    </row>
    <row r="737" customFormat="1" ht="37.5" hidden="1" customHeight="1" spans="1:9">
      <c r="A737" s="89"/>
      <c r="B737" s="90"/>
      <c r="C737" s="91" t="s">
        <v>1249</v>
      </c>
      <c r="D737" s="96">
        <v>45593</v>
      </c>
      <c r="E737" s="92"/>
      <c r="F737" s="93"/>
      <c r="G737" s="93"/>
      <c r="H737" s="93"/>
      <c r="I737" s="94"/>
    </row>
    <row r="738" customFormat="1" ht="37.5" hidden="1" customHeight="1" spans="1:9">
      <c r="A738" s="89"/>
      <c r="B738" s="90"/>
      <c r="C738" s="91" t="s">
        <v>1522</v>
      </c>
      <c r="D738" s="96">
        <v>45593</v>
      </c>
      <c r="E738" s="92"/>
      <c r="F738" s="93"/>
      <c r="G738" s="93"/>
      <c r="H738" s="93"/>
      <c r="I738" s="94"/>
    </row>
    <row r="739" customFormat="1" ht="37.5" hidden="1" customHeight="1" spans="1:9">
      <c r="A739" s="89"/>
      <c r="B739" s="90"/>
      <c r="C739" s="91" t="s">
        <v>1523</v>
      </c>
      <c r="D739" s="96">
        <v>45593</v>
      </c>
      <c r="E739" s="92"/>
      <c r="F739" s="93"/>
      <c r="G739" s="93"/>
      <c r="H739" s="93"/>
      <c r="I739" s="94"/>
    </row>
    <row r="740" customFormat="1" ht="37.5" hidden="1" customHeight="1" spans="1:9">
      <c r="A740" s="89"/>
      <c r="B740" s="90"/>
      <c r="C740" s="91" t="s">
        <v>1524</v>
      </c>
      <c r="D740" s="96">
        <v>45593</v>
      </c>
      <c r="E740" s="92"/>
      <c r="F740" s="93"/>
      <c r="G740" s="93"/>
      <c r="H740" s="93"/>
      <c r="I740" s="94"/>
    </row>
    <row r="741" customFormat="1" ht="37.5" hidden="1" customHeight="1" spans="1:9">
      <c r="A741" s="89"/>
      <c r="B741" s="90"/>
      <c r="C741" s="91" t="s">
        <v>1525</v>
      </c>
      <c r="D741" s="96">
        <v>45593</v>
      </c>
      <c r="E741" s="92"/>
      <c r="F741" s="93"/>
      <c r="G741" s="93"/>
      <c r="H741" s="93"/>
      <c r="I741" s="94" t="s">
        <v>1526</v>
      </c>
    </row>
    <row r="742" customFormat="1" ht="37.5" hidden="1" customHeight="1" spans="1:9">
      <c r="A742" s="89"/>
      <c r="B742" s="90"/>
      <c r="C742" s="91" t="s">
        <v>1527</v>
      </c>
      <c r="D742" s="96">
        <v>45590</v>
      </c>
      <c r="E742" s="92"/>
      <c r="F742" s="93"/>
      <c r="G742" s="93"/>
      <c r="H742" s="93"/>
      <c r="I742" s="94" t="s">
        <v>1528</v>
      </c>
    </row>
    <row r="743" customFormat="1" ht="37.5" hidden="1" customHeight="1" spans="1:9">
      <c r="A743" s="89"/>
      <c r="B743" s="90"/>
      <c r="C743" s="91" t="s">
        <v>1529</v>
      </c>
      <c r="D743" s="96">
        <v>45590</v>
      </c>
      <c r="E743" s="92"/>
      <c r="F743" s="93"/>
      <c r="G743" s="93"/>
      <c r="H743" s="93"/>
      <c r="I743" s="94"/>
    </row>
    <row r="744" customFormat="1" ht="37.5" hidden="1" customHeight="1" spans="1:9">
      <c r="A744" s="89"/>
      <c r="B744" s="90"/>
      <c r="C744" s="91" t="s">
        <v>1530</v>
      </c>
      <c r="D744" s="96">
        <v>45590</v>
      </c>
      <c r="E744" s="92"/>
      <c r="F744" s="93"/>
      <c r="G744" s="93"/>
      <c r="H744" s="93"/>
      <c r="I744" s="94"/>
    </row>
    <row r="745" customFormat="1" ht="37.5" hidden="1" customHeight="1" spans="1:9">
      <c r="A745" s="89"/>
      <c r="B745" s="90"/>
      <c r="C745" s="91" t="s">
        <v>1531</v>
      </c>
      <c r="D745" s="96">
        <v>45590</v>
      </c>
      <c r="E745" s="92"/>
      <c r="F745" s="93"/>
      <c r="G745" s="93"/>
      <c r="H745" s="93"/>
      <c r="I745" s="94"/>
    </row>
    <row r="746" customFormat="1" ht="37.5" hidden="1" customHeight="1" spans="1:9">
      <c r="A746" s="89"/>
      <c r="B746" s="90"/>
      <c r="C746" s="91" t="s">
        <v>1532</v>
      </c>
      <c r="D746" s="96">
        <v>45590</v>
      </c>
      <c r="E746" s="92"/>
      <c r="F746" s="93"/>
      <c r="G746" s="93"/>
      <c r="H746" s="93"/>
      <c r="I746" s="94"/>
    </row>
    <row r="747" customFormat="1" ht="37.5" hidden="1" customHeight="1" spans="1:9">
      <c r="A747" s="89"/>
      <c r="B747" s="90"/>
      <c r="C747" s="91" t="s">
        <v>1533</v>
      </c>
      <c r="D747" s="96">
        <v>45589</v>
      </c>
      <c r="E747" s="92"/>
      <c r="F747" s="93"/>
      <c r="G747" s="93"/>
      <c r="H747" s="93"/>
      <c r="I747" s="94"/>
    </row>
    <row r="748" customFormat="1" ht="37.5" hidden="1" customHeight="1" spans="1:9">
      <c r="A748" s="89"/>
      <c r="B748" s="90"/>
      <c r="C748" s="91" t="s">
        <v>1534</v>
      </c>
      <c r="D748" s="96">
        <v>45587</v>
      </c>
      <c r="E748" s="92"/>
      <c r="F748" s="93"/>
      <c r="G748" s="93"/>
      <c r="H748" s="93"/>
      <c r="I748" s="94" t="s">
        <v>1535</v>
      </c>
    </row>
    <row r="749" customFormat="1" ht="37.5" hidden="1" customHeight="1" spans="1:9">
      <c r="A749" s="89"/>
      <c r="B749" s="90"/>
      <c r="C749" s="91" t="s">
        <v>1536</v>
      </c>
      <c r="D749" s="96">
        <v>45586</v>
      </c>
      <c r="E749" s="92"/>
      <c r="F749" s="93"/>
      <c r="G749" s="93"/>
      <c r="H749" s="93"/>
      <c r="I749" s="94" t="s">
        <v>1537</v>
      </c>
    </row>
    <row r="750" customFormat="1" ht="37.5" hidden="1" customHeight="1" spans="1:9">
      <c r="A750" s="89"/>
      <c r="B750" s="90"/>
      <c r="C750" s="91" t="s">
        <v>1538</v>
      </c>
      <c r="D750" s="96">
        <v>45586</v>
      </c>
      <c r="E750" s="92"/>
      <c r="F750" s="93"/>
      <c r="G750" s="93"/>
      <c r="H750" s="93"/>
      <c r="I750" s="94"/>
    </row>
    <row r="751" customFormat="1" ht="37.5" hidden="1" customHeight="1" spans="1:9">
      <c r="A751" s="89"/>
      <c r="B751" s="90"/>
      <c r="C751" s="91" t="s">
        <v>1539</v>
      </c>
      <c r="D751" s="96">
        <v>45586</v>
      </c>
      <c r="E751" s="92"/>
      <c r="F751" s="93"/>
      <c r="G751" s="93"/>
      <c r="H751" s="93"/>
      <c r="I751" s="94"/>
    </row>
    <row r="752" customFormat="1" ht="37.5" hidden="1" customHeight="1" spans="1:9">
      <c r="A752" s="89"/>
      <c r="B752" s="90"/>
      <c r="C752" s="91" t="s">
        <v>1540</v>
      </c>
      <c r="D752" s="96">
        <v>45582</v>
      </c>
      <c r="E752" s="92"/>
      <c r="F752" s="93"/>
      <c r="G752" s="93"/>
      <c r="H752" s="93"/>
      <c r="I752" s="94"/>
    </row>
    <row r="753" customFormat="1" ht="37.5" hidden="1" customHeight="1" spans="1:9">
      <c r="A753" s="89"/>
      <c r="B753" s="90"/>
      <c r="C753" s="91" t="s">
        <v>1541</v>
      </c>
      <c r="D753" s="96">
        <v>45582</v>
      </c>
      <c r="E753" s="92"/>
      <c r="F753" s="93"/>
      <c r="G753" s="93"/>
      <c r="H753" s="93"/>
      <c r="I753" s="94"/>
    </row>
    <row r="754" customFormat="1" ht="37.5" hidden="1" customHeight="1" spans="1:9">
      <c r="A754" s="89"/>
      <c r="B754" s="90"/>
      <c r="C754" s="91" t="s">
        <v>1542</v>
      </c>
      <c r="D754" s="96">
        <v>45582</v>
      </c>
      <c r="E754" s="92"/>
      <c r="F754" s="93"/>
      <c r="G754" s="93"/>
      <c r="H754" s="93"/>
      <c r="I754" s="94"/>
    </row>
    <row r="755" customFormat="1" ht="37.5" hidden="1" customHeight="1" spans="1:9">
      <c r="A755" s="89"/>
      <c r="B755" s="90"/>
      <c r="C755" s="91" t="s">
        <v>1543</v>
      </c>
      <c r="D755" s="96">
        <v>45582</v>
      </c>
      <c r="E755" s="92"/>
      <c r="F755" s="93"/>
      <c r="G755" s="93"/>
      <c r="H755" s="93"/>
      <c r="I755" s="94"/>
    </row>
    <row r="756" customFormat="1" ht="37.5" hidden="1" customHeight="1" spans="1:9">
      <c r="A756" s="89"/>
      <c r="B756" s="90"/>
      <c r="C756" s="91" t="s">
        <v>1544</v>
      </c>
      <c r="D756" s="96">
        <v>45582</v>
      </c>
      <c r="E756" s="92"/>
      <c r="F756" s="93"/>
      <c r="G756" s="93"/>
      <c r="H756" s="93"/>
      <c r="I756" s="94"/>
    </row>
    <row r="757" customFormat="1" ht="37.5" hidden="1" customHeight="1" spans="1:9">
      <c r="A757" s="89"/>
      <c r="B757" s="90"/>
      <c r="C757" s="91" t="s">
        <v>1545</v>
      </c>
      <c r="D757" s="96">
        <v>45582</v>
      </c>
      <c r="E757" s="92"/>
      <c r="F757" s="93"/>
      <c r="G757" s="93"/>
      <c r="H757" s="93"/>
      <c r="I757" s="94"/>
    </row>
    <row r="758" customFormat="1" ht="37.5" hidden="1" customHeight="1" spans="1:9">
      <c r="A758" s="89"/>
      <c r="B758" s="90"/>
      <c r="C758" s="91" t="s">
        <v>1546</v>
      </c>
      <c r="D758" s="96">
        <v>45582</v>
      </c>
      <c r="E758" s="92"/>
      <c r="F758" s="93"/>
      <c r="G758" s="93"/>
      <c r="H758" s="93"/>
      <c r="I758" s="94" t="s">
        <v>1547</v>
      </c>
    </row>
    <row r="759" customFormat="1" ht="37.5" hidden="1" customHeight="1" spans="1:9">
      <c r="A759" s="89"/>
      <c r="B759" s="90"/>
      <c r="C759" s="91" t="s">
        <v>1548</v>
      </c>
      <c r="D759" s="96">
        <v>45582</v>
      </c>
      <c r="E759" s="92"/>
      <c r="F759" s="93"/>
      <c r="G759" s="93"/>
      <c r="H759" s="93"/>
      <c r="I759" s="94"/>
    </row>
    <row r="760" customFormat="1" ht="37.5" hidden="1" customHeight="1" spans="1:9">
      <c r="A760" s="89"/>
      <c r="B760" s="90"/>
      <c r="C760" s="91" t="s">
        <v>1549</v>
      </c>
      <c r="D760" s="96">
        <v>45582</v>
      </c>
      <c r="E760" s="92"/>
      <c r="F760" s="93"/>
      <c r="G760" s="93"/>
      <c r="H760" s="93"/>
      <c r="I760" s="94" t="s">
        <v>1550</v>
      </c>
    </row>
    <row r="761" customFormat="1" ht="37.5" hidden="1" customHeight="1" spans="1:9">
      <c r="A761" s="89"/>
      <c r="B761" s="90"/>
      <c r="C761" s="91" t="s">
        <v>1551</v>
      </c>
      <c r="D761" s="96">
        <v>45581</v>
      </c>
      <c r="E761" s="92"/>
      <c r="F761" s="93"/>
      <c r="G761" s="93"/>
      <c r="H761" s="93"/>
      <c r="I761" s="94" t="s">
        <v>1552</v>
      </c>
    </row>
    <row r="762" customFormat="1" ht="37.5" hidden="1" customHeight="1" spans="1:9">
      <c r="A762" s="89"/>
      <c r="B762" s="90"/>
      <c r="C762" s="91" t="s">
        <v>1553</v>
      </c>
      <c r="D762" s="96">
        <v>45581</v>
      </c>
      <c r="E762" s="92"/>
      <c r="F762" s="93"/>
      <c r="G762" s="93"/>
      <c r="H762" s="93"/>
      <c r="I762" s="94" t="s">
        <v>1554</v>
      </c>
    </row>
    <row r="763" customFormat="1" ht="37.5" hidden="1" customHeight="1" spans="1:9">
      <c r="A763" s="89"/>
      <c r="B763" s="90"/>
      <c r="C763" s="91" t="s">
        <v>1555</v>
      </c>
      <c r="D763" s="96">
        <v>45580</v>
      </c>
      <c r="E763" s="92"/>
      <c r="F763" s="93"/>
      <c r="G763" s="93"/>
      <c r="H763" s="93"/>
      <c r="I763" s="94"/>
    </row>
    <row r="764" customFormat="1" ht="37.5" hidden="1" customHeight="1" spans="1:9">
      <c r="A764" s="89"/>
      <c r="B764" s="90"/>
      <c r="C764" s="91" t="s">
        <v>1556</v>
      </c>
      <c r="D764" s="96">
        <v>45602</v>
      </c>
      <c r="E764" s="92"/>
      <c r="F764" s="93"/>
      <c r="G764" s="93"/>
      <c r="H764" s="93"/>
      <c r="I764" s="94"/>
    </row>
    <row r="765" customFormat="1" ht="37.5" hidden="1" customHeight="1" spans="1:9">
      <c r="A765" s="89"/>
      <c r="B765" s="90"/>
      <c r="C765" s="91" t="s">
        <v>1557</v>
      </c>
      <c r="D765" s="96">
        <v>45602</v>
      </c>
      <c r="E765" s="92"/>
      <c r="F765" s="93"/>
      <c r="G765" s="93"/>
      <c r="H765" s="93"/>
      <c r="I765" s="94" t="s">
        <v>1558</v>
      </c>
    </row>
    <row r="766" customFormat="1" ht="37.5" hidden="1" customHeight="1" spans="1:9">
      <c r="A766" s="89"/>
      <c r="B766" s="90"/>
      <c r="C766" s="91" t="s">
        <v>1559</v>
      </c>
      <c r="D766" s="96">
        <v>45602</v>
      </c>
      <c r="E766" s="92"/>
      <c r="F766" s="93"/>
      <c r="G766" s="93"/>
      <c r="H766" s="93"/>
      <c r="I766" s="94" t="s">
        <v>1560</v>
      </c>
    </row>
    <row r="767" customFormat="1" ht="37.5" hidden="1" customHeight="1" spans="1:9">
      <c r="A767" s="89"/>
      <c r="B767" s="90"/>
      <c r="C767" s="91" t="s">
        <v>1561</v>
      </c>
      <c r="D767" s="96">
        <v>45601</v>
      </c>
      <c r="E767" s="92"/>
      <c r="F767" s="93"/>
      <c r="G767" s="93"/>
      <c r="H767" s="93"/>
      <c r="I767" s="94"/>
    </row>
    <row r="768" customFormat="1" ht="37.5" hidden="1" customHeight="1" spans="1:9">
      <c r="A768" s="89"/>
      <c r="B768" s="90"/>
      <c r="C768" s="91" t="s">
        <v>1562</v>
      </c>
      <c r="D768" s="96">
        <v>45601</v>
      </c>
      <c r="E768" s="92"/>
      <c r="F768" s="93"/>
      <c r="G768" s="93"/>
      <c r="H768" s="93"/>
      <c r="I768" s="94"/>
    </row>
    <row r="769" customFormat="1" ht="37.5" hidden="1" customHeight="1" spans="1:9">
      <c r="A769" s="89"/>
      <c r="B769" s="90"/>
      <c r="C769" s="91" t="s">
        <v>1563</v>
      </c>
      <c r="D769" s="96">
        <v>45600</v>
      </c>
      <c r="E769" s="92"/>
      <c r="F769" s="93"/>
      <c r="G769" s="93"/>
      <c r="H769" s="93"/>
      <c r="I769" s="94"/>
    </row>
    <row r="770" customFormat="1" ht="37.5" hidden="1" customHeight="1" spans="1:9">
      <c r="A770" s="89"/>
      <c r="B770" s="90"/>
      <c r="C770" s="91" t="s">
        <v>1564</v>
      </c>
      <c r="D770" s="96">
        <v>45600</v>
      </c>
      <c r="E770" s="92"/>
      <c r="F770" s="93"/>
      <c r="G770" s="93"/>
      <c r="H770" s="93"/>
      <c r="I770" s="94" t="s">
        <v>1565</v>
      </c>
    </row>
    <row r="771" customFormat="1" ht="37.5" hidden="1" customHeight="1" spans="1:9">
      <c r="A771" s="89"/>
      <c r="B771" s="90"/>
      <c r="C771" s="91" t="s">
        <v>1566</v>
      </c>
      <c r="D771" s="96">
        <v>45600</v>
      </c>
      <c r="E771" s="92"/>
      <c r="F771" s="93"/>
      <c r="G771" s="93"/>
      <c r="H771" s="93"/>
      <c r="I771" s="94"/>
    </row>
    <row r="772" customFormat="1" ht="37.5" hidden="1" customHeight="1" spans="1:9">
      <c r="A772" s="89"/>
      <c r="B772" s="90"/>
      <c r="C772" s="91" t="s">
        <v>1567</v>
      </c>
      <c r="D772" s="96">
        <v>45600</v>
      </c>
      <c r="E772" s="92"/>
      <c r="F772" s="93"/>
      <c r="G772" s="93"/>
      <c r="H772" s="93"/>
      <c r="I772" s="94"/>
    </row>
    <row r="773" customFormat="1" ht="37.5" hidden="1" customHeight="1" spans="1:9">
      <c r="A773" s="89"/>
      <c r="B773" s="90"/>
      <c r="C773" s="91" t="s">
        <v>1568</v>
      </c>
      <c r="D773" s="96">
        <v>45600</v>
      </c>
      <c r="E773" s="92"/>
      <c r="F773" s="93"/>
      <c r="G773" s="93"/>
      <c r="H773" s="93"/>
      <c r="I773" s="94"/>
    </row>
    <row r="774" customFormat="1" ht="37.5" hidden="1" customHeight="1" spans="1:9">
      <c r="A774" s="89"/>
      <c r="B774" s="90"/>
      <c r="C774" s="91" t="s">
        <v>1569</v>
      </c>
      <c r="D774" s="96">
        <v>45600</v>
      </c>
      <c r="E774" s="92"/>
      <c r="F774" s="93"/>
      <c r="G774" s="93"/>
      <c r="H774" s="93"/>
      <c r="I774" s="94"/>
    </row>
    <row r="775" customFormat="1" ht="37.5" hidden="1" customHeight="1" spans="1:9">
      <c r="A775" s="89"/>
      <c r="B775" s="90"/>
      <c r="C775" s="91" t="s">
        <v>1570</v>
      </c>
      <c r="D775" s="96">
        <v>45600</v>
      </c>
      <c r="E775" s="92"/>
      <c r="F775" s="93"/>
      <c r="G775" s="93"/>
      <c r="H775" s="93"/>
      <c r="I775" s="94"/>
    </row>
    <row r="776" customFormat="1" ht="37.5" hidden="1" customHeight="1" spans="1:9">
      <c r="A776" s="89"/>
      <c r="B776" s="90"/>
      <c r="C776" s="91" t="s">
        <v>1571</v>
      </c>
      <c r="D776" s="96">
        <v>45600</v>
      </c>
      <c r="E776" s="92"/>
      <c r="F776" s="93"/>
      <c r="G776" s="93"/>
      <c r="H776" s="93"/>
      <c r="I776" s="94"/>
    </row>
    <row r="777" customFormat="1" ht="37.5" hidden="1" customHeight="1" spans="1:9">
      <c r="A777" s="89"/>
      <c r="B777" s="90"/>
      <c r="C777" s="91" t="s">
        <v>1572</v>
      </c>
      <c r="D777" s="96">
        <v>45600</v>
      </c>
      <c r="E777" s="92"/>
      <c r="F777" s="93"/>
      <c r="G777" s="93"/>
      <c r="H777" s="93"/>
      <c r="I777" s="94"/>
    </row>
    <row r="778" customFormat="1" ht="37.5" hidden="1" customHeight="1" spans="1:9">
      <c r="A778" s="89"/>
      <c r="B778" s="90"/>
      <c r="C778" s="91" t="s">
        <v>1573</v>
      </c>
      <c r="D778" s="96">
        <v>45597</v>
      </c>
      <c r="E778" s="92"/>
      <c r="F778" s="93"/>
      <c r="G778" s="93"/>
      <c r="H778" s="93"/>
      <c r="I778" s="94" t="s">
        <v>1574</v>
      </c>
    </row>
    <row r="779" customFormat="1" ht="37.5" hidden="1" customHeight="1" spans="1:9">
      <c r="A779" s="89"/>
      <c r="B779" s="90"/>
      <c r="C779" s="91" t="s">
        <v>1575</v>
      </c>
      <c r="D779" s="96">
        <v>45597</v>
      </c>
      <c r="E779" s="92"/>
      <c r="F779" s="93"/>
      <c r="G779" s="93"/>
      <c r="H779" s="93"/>
      <c r="I779" s="94" t="s">
        <v>1576</v>
      </c>
    </row>
    <row r="780" customFormat="1" ht="37.5" hidden="1" customHeight="1" spans="1:9">
      <c r="A780" s="89"/>
      <c r="B780" s="90"/>
      <c r="C780" s="91" t="s">
        <v>1577</v>
      </c>
      <c r="D780" s="96">
        <v>45596</v>
      </c>
      <c r="E780" s="92"/>
      <c r="F780" s="93"/>
      <c r="G780" s="93"/>
      <c r="H780" s="93"/>
      <c r="I780" s="94"/>
    </row>
    <row r="781" customFormat="1" ht="37.5" hidden="1" customHeight="1" spans="1:9">
      <c r="A781" s="89"/>
      <c r="B781" s="90"/>
      <c r="C781" s="91" t="s">
        <v>1578</v>
      </c>
      <c r="D781" s="96">
        <v>45596</v>
      </c>
      <c r="E781" s="92"/>
      <c r="F781" s="93"/>
      <c r="G781" s="93"/>
      <c r="H781" s="93"/>
      <c r="I781" s="94" t="s">
        <v>1579</v>
      </c>
    </row>
    <row r="782" customFormat="1" ht="37.5" hidden="1" customHeight="1" spans="1:9">
      <c r="A782" s="89"/>
      <c r="B782" s="90"/>
      <c r="C782" s="91" t="s">
        <v>1580</v>
      </c>
      <c r="D782" s="96">
        <v>45596</v>
      </c>
      <c r="E782" s="92"/>
      <c r="F782" s="93"/>
      <c r="G782" s="93"/>
      <c r="H782" s="93"/>
      <c r="I782" s="94" t="s">
        <v>1581</v>
      </c>
    </row>
    <row r="783" customFormat="1" ht="37.5" hidden="1" customHeight="1" spans="1:9">
      <c r="A783" s="89"/>
      <c r="B783" s="90"/>
      <c r="C783" s="91" t="s">
        <v>1582</v>
      </c>
      <c r="D783" s="96">
        <v>45596</v>
      </c>
      <c r="E783" s="92"/>
      <c r="F783" s="93"/>
      <c r="G783" s="93"/>
      <c r="H783" s="93"/>
      <c r="I783" s="94" t="s">
        <v>1583</v>
      </c>
    </row>
    <row r="784" customFormat="1" ht="37.5" hidden="1" customHeight="1" spans="1:9">
      <c r="A784" s="89"/>
      <c r="B784" s="90"/>
      <c r="C784" s="91" t="s">
        <v>1584</v>
      </c>
      <c r="D784" s="96">
        <v>45596</v>
      </c>
      <c r="E784" s="92"/>
      <c r="F784" s="93"/>
      <c r="G784" s="93"/>
      <c r="H784" s="93"/>
      <c r="I784" s="94" t="s">
        <v>1585</v>
      </c>
    </row>
    <row r="785" customFormat="1" ht="37.5" hidden="1" customHeight="1" spans="1:9">
      <c r="A785" s="89"/>
      <c r="B785" s="90"/>
      <c r="C785" s="91" t="s">
        <v>1586</v>
      </c>
      <c r="D785" s="96">
        <v>45596</v>
      </c>
      <c r="E785" s="92"/>
      <c r="F785" s="93"/>
      <c r="G785" s="93"/>
      <c r="H785" s="93"/>
      <c r="I785" s="94" t="s">
        <v>1587</v>
      </c>
    </row>
    <row r="786" customFormat="1" ht="37.5" hidden="1" customHeight="1" spans="1:9">
      <c r="A786" s="89"/>
      <c r="B786" s="90"/>
      <c r="C786" s="91" t="s">
        <v>1588</v>
      </c>
      <c r="D786" s="96">
        <v>45596</v>
      </c>
      <c r="E786" s="92"/>
      <c r="F786" s="93"/>
      <c r="G786" s="93"/>
      <c r="H786" s="93"/>
      <c r="I786" s="94" t="s">
        <v>1589</v>
      </c>
    </row>
    <row r="787" customFormat="1" ht="37.5" hidden="1" customHeight="1" spans="1:9">
      <c r="A787" s="89"/>
      <c r="B787" s="90"/>
      <c r="C787" s="91" t="s">
        <v>1590</v>
      </c>
      <c r="D787" s="96">
        <v>45596</v>
      </c>
      <c r="E787" s="92"/>
      <c r="F787" s="93"/>
      <c r="G787" s="93"/>
      <c r="H787" s="93"/>
      <c r="I787" s="94" t="s">
        <v>1591</v>
      </c>
    </row>
    <row r="788" customFormat="1" ht="37.5" hidden="1" customHeight="1" spans="1:9">
      <c r="A788" s="89"/>
      <c r="B788" s="90"/>
      <c r="C788" s="91" t="s">
        <v>1592</v>
      </c>
      <c r="D788" s="96">
        <v>45596</v>
      </c>
      <c r="E788" s="92"/>
      <c r="F788" s="93"/>
      <c r="G788" s="93"/>
      <c r="H788" s="93"/>
      <c r="I788" s="94" t="s">
        <v>1593</v>
      </c>
    </row>
    <row r="789" customFormat="1" ht="37.5" hidden="1" customHeight="1" spans="1:9">
      <c r="A789" s="89"/>
      <c r="B789" s="90"/>
      <c r="C789" s="91" t="s">
        <v>1594</v>
      </c>
      <c r="D789" s="96">
        <v>45596</v>
      </c>
      <c r="E789" s="92"/>
      <c r="F789" s="93"/>
      <c r="G789" s="93"/>
      <c r="H789" s="93"/>
      <c r="I789" s="94" t="s">
        <v>1595</v>
      </c>
    </row>
    <row r="790" customFormat="1" ht="37.5" hidden="1" customHeight="1" spans="1:9">
      <c r="A790" s="89"/>
      <c r="B790" s="90"/>
      <c r="C790" s="91" t="s">
        <v>1596</v>
      </c>
      <c r="D790" s="96">
        <v>45596</v>
      </c>
      <c r="E790" s="92"/>
      <c r="F790" s="93"/>
      <c r="G790" s="93"/>
      <c r="H790" s="93"/>
      <c r="I790" s="94" t="s">
        <v>1597</v>
      </c>
    </row>
    <row r="791" customFormat="1" ht="37.5" hidden="1" customHeight="1" spans="1:9">
      <c r="A791" s="89"/>
      <c r="B791" s="90"/>
      <c r="C791" s="91" t="s">
        <v>1598</v>
      </c>
      <c r="D791" s="96">
        <v>45596</v>
      </c>
      <c r="E791" s="92"/>
      <c r="F791" s="93"/>
      <c r="G791" s="93"/>
      <c r="H791" s="93"/>
      <c r="I791" s="94"/>
    </row>
    <row r="792" customFormat="1" ht="37.5" hidden="1" customHeight="1" spans="1:9">
      <c r="A792" s="89"/>
      <c r="B792" s="90"/>
      <c r="C792" s="91" t="s">
        <v>1599</v>
      </c>
      <c r="D792" s="96">
        <v>45596</v>
      </c>
      <c r="E792" s="92"/>
      <c r="F792" s="93"/>
      <c r="G792" s="93"/>
      <c r="H792" s="93"/>
      <c r="I792" s="94"/>
    </row>
    <row r="793" customFormat="1" ht="37.5" hidden="1" customHeight="1" spans="1:9">
      <c r="A793" s="89"/>
      <c r="B793" s="90"/>
      <c r="C793" s="91" t="s">
        <v>1600</v>
      </c>
      <c r="D793" s="96">
        <v>45596</v>
      </c>
      <c r="E793" s="92"/>
      <c r="F793" s="93"/>
      <c r="G793" s="93"/>
      <c r="H793" s="93"/>
      <c r="I793" s="94" t="s">
        <v>1601</v>
      </c>
    </row>
    <row r="794" customFormat="1" ht="37.5" hidden="1" customHeight="1" spans="1:9">
      <c r="A794" s="89"/>
      <c r="B794" s="90"/>
      <c r="C794" s="91" t="s">
        <v>1602</v>
      </c>
      <c r="D794" s="96">
        <v>45614</v>
      </c>
      <c r="E794" s="92"/>
      <c r="F794" s="93"/>
      <c r="G794" s="93"/>
      <c r="H794" s="93"/>
      <c r="I794" s="94"/>
    </row>
    <row r="795" customFormat="1" ht="37.5" hidden="1" customHeight="1" spans="1:9">
      <c r="A795" s="89"/>
      <c r="B795" s="90"/>
      <c r="C795" s="91" t="s">
        <v>1603</v>
      </c>
      <c r="D795" s="96">
        <v>45614</v>
      </c>
      <c r="E795" s="92"/>
      <c r="F795" s="93"/>
      <c r="G795" s="93"/>
      <c r="H795" s="93"/>
      <c r="I795" s="94"/>
    </row>
    <row r="796" customFormat="1" ht="37.5" hidden="1" customHeight="1" spans="1:9">
      <c r="A796" s="89"/>
      <c r="B796" s="90"/>
      <c r="C796" s="91" t="s">
        <v>1604</v>
      </c>
      <c r="D796" s="96">
        <v>45611</v>
      </c>
      <c r="E796" s="92"/>
      <c r="F796" s="93"/>
      <c r="G796" s="93"/>
      <c r="H796" s="93"/>
      <c r="I796" s="94" t="s">
        <v>1605</v>
      </c>
    </row>
    <row r="797" customFormat="1" ht="37.5" hidden="1" customHeight="1" spans="1:9">
      <c r="A797" s="89"/>
      <c r="B797" s="90"/>
      <c r="C797" s="91" t="s">
        <v>1606</v>
      </c>
      <c r="D797" s="96">
        <v>45611</v>
      </c>
      <c r="E797" s="92"/>
      <c r="F797" s="93"/>
      <c r="G797" s="93"/>
      <c r="H797" s="93"/>
      <c r="I797" s="94"/>
    </row>
    <row r="798" customFormat="1" ht="37.5" hidden="1" customHeight="1" spans="1:9">
      <c r="A798" s="89"/>
      <c r="B798" s="90"/>
      <c r="C798" s="91" t="s">
        <v>1607</v>
      </c>
      <c r="D798" s="96">
        <v>45610</v>
      </c>
      <c r="E798" s="92"/>
      <c r="F798" s="93"/>
      <c r="G798" s="93"/>
      <c r="H798" s="93"/>
      <c r="I798" s="94"/>
    </row>
    <row r="799" customFormat="1" ht="37.5" hidden="1" customHeight="1" spans="1:9">
      <c r="A799" s="89"/>
      <c r="B799" s="90"/>
      <c r="C799" s="91" t="s">
        <v>1608</v>
      </c>
      <c r="D799" s="96">
        <v>45610</v>
      </c>
      <c r="E799" s="92"/>
      <c r="F799" s="93"/>
      <c r="G799" s="93"/>
      <c r="H799" s="93"/>
      <c r="I799" s="94"/>
    </row>
    <row r="800" customFormat="1" ht="37.5" hidden="1" customHeight="1" spans="1:9">
      <c r="A800" s="89"/>
      <c r="B800" s="90"/>
      <c r="C800" s="91" t="s">
        <v>1609</v>
      </c>
      <c r="D800" s="96">
        <v>45610</v>
      </c>
      <c r="E800" s="92"/>
      <c r="F800" s="93"/>
      <c r="G800" s="93"/>
      <c r="H800" s="93"/>
      <c r="I800" s="94"/>
    </row>
    <row r="801" customFormat="1" ht="37.5" hidden="1" customHeight="1" spans="1:9">
      <c r="A801" s="89"/>
      <c r="B801" s="90"/>
      <c r="C801" s="91" t="s">
        <v>1610</v>
      </c>
      <c r="D801" s="96">
        <v>45610</v>
      </c>
      <c r="E801" s="92"/>
      <c r="F801" s="93"/>
      <c r="G801" s="93"/>
      <c r="H801" s="93"/>
      <c r="I801" s="94"/>
    </row>
    <row r="802" customFormat="1" ht="37.5" hidden="1" customHeight="1" spans="1:9">
      <c r="A802" s="89"/>
      <c r="B802" s="90"/>
      <c r="C802" s="91" t="s">
        <v>1611</v>
      </c>
      <c r="D802" s="96">
        <v>45610</v>
      </c>
      <c r="E802" s="92"/>
      <c r="F802" s="93"/>
      <c r="G802" s="93"/>
      <c r="H802" s="93"/>
      <c r="I802" s="94"/>
    </row>
    <row r="803" customFormat="1" ht="37.5" hidden="1" customHeight="1" spans="1:9">
      <c r="A803" s="89"/>
      <c r="B803" s="90"/>
      <c r="C803" s="91" t="s">
        <v>1612</v>
      </c>
      <c r="D803" s="96">
        <v>45610</v>
      </c>
      <c r="E803" s="92"/>
      <c r="F803" s="93"/>
      <c r="G803" s="93"/>
      <c r="H803" s="93"/>
      <c r="I803" s="94"/>
    </row>
    <row r="804" customFormat="1" ht="37.5" hidden="1" customHeight="1" spans="1:9">
      <c r="A804" s="89"/>
      <c r="B804" s="90"/>
      <c r="C804" s="91" t="s">
        <v>1613</v>
      </c>
      <c r="D804" s="96">
        <v>45610</v>
      </c>
      <c r="E804" s="92"/>
      <c r="F804" s="93"/>
      <c r="G804" s="93"/>
      <c r="H804" s="93"/>
      <c r="I804" s="94" t="s">
        <v>1614</v>
      </c>
    </row>
    <row r="805" customFormat="1" ht="37.5" hidden="1" customHeight="1" spans="1:9">
      <c r="A805" s="89"/>
      <c r="B805" s="90"/>
      <c r="C805" s="91" t="s">
        <v>1615</v>
      </c>
      <c r="D805" s="96">
        <v>45610</v>
      </c>
      <c r="E805" s="92"/>
      <c r="F805" s="93"/>
      <c r="G805" s="93"/>
      <c r="H805" s="93"/>
      <c r="I805" s="94"/>
    </row>
    <row r="806" customFormat="1" ht="37.5" hidden="1" customHeight="1" spans="1:9">
      <c r="A806" s="89"/>
      <c r="B806" s="90"/>
      <c r="C806" s="91" t="s">
        <v>1616</v>
      </c>
      <c r="D806" s="96">
        <v>45610</v>
      </c>
      <c r="E806" s="92"/>
      <c r="F806" s="93"/>
      <c r="G806" s="93"/>
      <c r="H806" s="93"/>
      <c r="I806" s="94"/>
    </row>
    <row r="807" customFormat="1" ht="37.5" hidden="1" customHeight="1" spans="1:9">
      <c r="A807" s="89"/>
      <c r="B807" s="90"/>
      <c r="C807" s="91" t="s">
        <v>1617</v>
      </c>
      <c r="D807" s="96">
        <v>45610</v>
      </c>
      <c r="E807" s="92"/>
      <c r="F807" s="93"/>
      <c r="G807" s="93"/>
      <c r="H807" s="93"/>
      <c r="I807" s="94" t="s">
        <v>1618</v>
      </c>
    </row>
    <row r="808" customFormat="1" ht="37.5" hidden="1" customHeight="1" spans="1:9">
      <c r="A808" s="89"/>
      <c r="B808" s="90"/>
      <c r="C808" s="91" t="s">
        <v>1619</v>
      </c>
      <c r="D808" s="96">
        <v>45610</v>
      </c>
      <c r="E808" s="92"/>
      <c r="F808" s="93"/>
      <c r="G808" s="93"/>
      <c r="H808" s="93"/>
      <c r="I808" s="94"/>
    </row>
    <row r="809" customFormat="1" ht="37.5" hidden="1" customHeight="1" spans="1:9">
      <c r="A809" s="89"/>
      <c r="B809" s="90"/>
      <c r="C809" s="91" t="s">
        <v>1620</v>
      </c>
      <c r="D809" s="96">
        <v>45610</v>
      </c>
      <c r="E809" s="92"/>
      <c r="F809" s="93"/>
      <c r="G809" s="93"/>
      <c r="H809" s="93"/>
      <c r="I809" s="94"/>
    </row>
    <row r="810" customFormat="1" ht="37.5" hidden="1" customHeight="1" spans="1:9">
      <c r="A810" s="89"/>
      <c r="B810" s="90"/>
      <c r="C810" s="91" t="s">
        <v>1621</v>
      </c>
      <c r="D810" s="96">
        <v>45610</v>
      </c>
      <c r="E810" s="92"/>
      <c r="F810" s="93"/>
      <c r="G810" s="93"/>
      <c r="H810" s="93"/>
      <c r="I810" s="94"/>
    </row>
    <row r="811" customFormat="1" ht="37.5" hidden="1" customHeight="1" spans="1:9">
      <c r="A811" s="89"/>
      <c r="B811" s="90"/>
      <c r="C811" s="91" t="s">
        <v>1622</v>
      </c>
      <c r="D811" s="96">
        <v>45610</v>
      </c>
      <c r="E811" s="92"/>
      <c r="F811" s="93"/>
      <c r="G811" s="93"/>
      <c r="H811" s="93"/>
      <c r="I811" s="94"/>
    </row>
    <row r="812" customFormat="1" ht="37.5" hidden="1" customHeight="1" spans="1:9">
      <c r="A812" s="89"/>
      <c r="B812" s="90"/>
      <c r="C812" s="91" t="s">
        <v>1623</v>
      </c>
      <c r="D812" s="96">
        <v>45609</v>
      </c>
      <c r="E812" s="92"/>
      <c r="F812" s="93"/>
      <c r="G812" s="93"/>
      <c r="H812" s="93"/>
      <c r="I812" s="94"/>
    </row>
    <row r="813" customFormat="1" ht="37.5" hidden="1" customHeight="1" spans="1:9">
      <c r="A813" s="89"/>
      <c r="B813" s="90"/>
      <c r="C813" s="91" t="s">
        <v>1624</v>
      </c>
      <c r="D813" s="96">
        <v>45609</v>
      </c>
      <c r="E813" s="92"/>
      <c r="F813" s="93"/>
      <c r="G813" s="93"/>
      <c r="H813" s="93"/>
      <c r="I813" s="94" t="s">
        <v>1625</v>
      </c>
    </row>
    <row r="814" customFormat="1" ht="37.5" hidden="1" customHeight="1" spans="1:9">
      <c r="A814" s="89"/>
      <c r="B814" s="90"/>
      <c r="C814" s="91" t="s">
        <v>1626</v>
      </c>
      <c r="D814" s="96">
        <v>45609</v>
      </c>
      <c r="E814" s="92"/>
      <c r="F814" s="93"/>
      <c r="G814" s="93"/>
      <c r="H814" s="93"/>
      <c r="I814" s="94" t="s">
        <v>1627</v>
      </c>
    </row>
    <row r="815" customFormat="1" ht="37.5" hidden="1" customHeight="1" spans="1:9">
      <c r="A815" s="89"/>
      <c r="B815" s="90"/>
      <c r="C815" s="91" t="s">
        <v>1628</v>
      </c>
      <c r="D815" s="96">
        <v>45607</v>
      </c>
      <c r="E815" s="92"/>
      <c r="F815" s="93"/>
      <c r="G815" s="93"/>
      <c r="H815" s="93"/>
      <c r="I815" s="94" t="s">
        <v>1629</v>
      </c>
    </row>
    <row r="816" customFormat="1" ht="37.5" hidden="1" customHeight="1" spans="1:9">
      <c r="A816" s="89"/>
      <c r="B816" s="90"/>
      <c r="C816" s="91" t="s">
        <v>1630</v>
      </c>
      <c r="D816" s="96">
        <v>45607</v>
      </c>
      <c r="E816" s="92"/>
      <c r="F816" s="93"/>
      <c r="G816" s="93"/>
      <c r="H816" s="93"/>
      <c r="I816" s="94" t="s">
        <v>1631</v>
      </c>
    </row>
    <row r="817" customFormat="1" ht="37.5" hidden="1" customHeight="1" spans="1:9">
      <c r="A817" s="89"/>
      <c r="B817" s="90"/>
      <c r="C817" s="91" t="s">
        <v>1632</v>
      </c>
      <c r="D817" s="96">
        <v>45604</v>
      </c>
      <c r="E817" s="92"/>
      <c r="F817" s="93"/>
      <c r="G817" s="93"/>
      <c r="H817" s="93"/>
      <c r="I817" s="94" t="s">
        <v>1633</v>
      </c>
    </row>
    <row r="818" customFormat="1" ht="37.5" hidden="1" customHeight="1" spans="1:9">
      <c r="A818" s="89"/>
      <c r="B818" s="90"/>
      <c r="C818" s="91" t="s">
        <v>1634</v>
      </c>
      <c r="D818" s="96">
        <v>45603</v>
      </c>
      <c r="E818" s="92"/>
      <c r="F818" s="93"/>
      <c r="G818" s="93"/>
      <c r="H818" s="93"/>
      <c r="I818" s="94" t="s">
        <v>1635</v>
      </c>
    </row>
    <row r="819" customFormat="1" ht="37.5" hidden="1" customHeight="1" spans="1:9">
      <c r="A819" s="89"/>
      <c r="B819" s="90"/>
      <c r="C819" s="91" t="s">
        <v>1636</v>
      </c>
      <c r="D819" s="96">
        <v>45602</v>
      </c>
      <c r="E819" s="92"/>
      <c r="F819" s="93"/>
      <c r="G819" s="93"/>
      <c r="H819" s="93"/>
      <c r="I819" s="94"/>
    </row>
    <row r="820" customFormat="1" ht="37.5" hidden="1" customHeight="1" spans="1:9">
      <c r="A820" s="89"/>
      <c r="B820" s="90"/>
      <c r="C820" s="91" t="s">
        <v>1637</v>
      </c>
      <c r="D820" s="96">
        <v>45602</v>
      </c>
      <c r="E820" s="92"/>
      <c r="F820" s="93"/>
      <c r="G820" s="93"/>
      <c r="H820" s="93"/>
      <c r="I820" s="94"/>
    </row>
    <row r="821" customFormat="1" ht="37.5" hidden="1" customHeight="1" spans="1:9">
      <c r="A821" s="89"/>
      <c r="B821" s="90"/>
      <c r="C821" s="91" t="s">
        <v>1638</v>
      </c>
      <c r="D821" s="96">
        <v>45602</v>
      </c>
      <c r="E821" s="92"/>
      <c r="F821" s="93"/>
      <c r="G821" s="93"/>
      <c r="H821" s="93"/>
      <c r="I821" s="94"/>
    </row>
    <row r="822" customFormat="1" ht="37.5" hidden="1" customHeight="1" spans="1:9">
      <c r="A822" s="89"/>
      <c r="B822" s="90"/>
      <c r="C822" s="91" t="s">
        <v>1639</v>
      </c>
      <c r="D822" s="96">
        <v>45602</v>
      </c>
      <c r="E822" s="92"/>
      <c r="F822" s="93"/>
      <c r="G822" s="93"/>
      <c r="H822" s="93"/>
      <c r="I822" s="94"/>
    </row>
    <row r="823" customFormat="1" ht="37.5" hidden="1" customHeight="1" spans="1:9">
      <c r="A823" s="89"/>
      <c r="B823" s="90"/>
      <c r="C823" s="91" t="s">
        <v>1640</v>
      </c>
      <c r="D823" s="96">
        <v>45602</v>
      </c>
      <c r="E823" s="92"/>
      <c r="F823" s="93"/>
      <c r="G823" s="93"/>
      <c r="H823" s="93"/>
      <c r="I823" s="94"/>
    </row>
    <row r="824" ht="37.5" customHeight="1" spans="1:9">
      <c r="A824" s="89" t="s">
        <v>474</v>
      </c>
      <c r="B824" s="90" t="s">
        <v>32</v>
      </c>
      <c r="C824" s="91" t="s">
        <v>1313</v>
      </c>
      <c r="D824" s="71">
        <v>45498</v>
      </c>
      <c r="E824" s="92">
        <v>22</v>
      </c>
      <c r="F824" s="93">
        <v>45502</v>
      </c>
      <c r="G824" s="93">
        <v>45507</v>
      </c>
      <c r="H824" s="93" t="s">
        <v>1641</v>
      </c>
      <c r="I824" s="98" t="s">
        <v>1642</v>
      </c>
    </row>
    <row r="825" ht="16.5" spans="1:9">
      <c r="A825" s="63" t="s">
        <v>510</v>
      </c>
      <c r="B825" s="63" t="s">
        <v>108</v>
      </c>
      <c r="C825" s="63" t="s">
        <v>1160</v>
      </c>
      <c r="D825" s="71">
        <v>45367</v>
      </c>
      <c r="E825" s="63">
        <v>83</v>
      </c>
      <c r="F825" s="63" t="s">
        <v>134</v>
      </c>
      <c r="G825" s="97">
        <v>45404</v>
      </c>
      <c r="H825" s="82" t="s">
        <v>967</v>
      </c>
      <c r="I825" s="99" t="s">
        <v>1643</v>
      </c>
    </row>
    <row r="826" ht="16.5" spans="1:9">
      <c r="A826" s="63" t="s">
        <v>510</v>
      </c>
      <c r="B826" s="63" t="s">
        <v>244</v>
      </c>
      <c r="C826" s="63" t="s">
        <v>1290</v>
      </c>
      <c r="D826" s="71">
        <v>45505</v>
      </c>
      <c r="E826" s="63">
        <v>113</v>
      </c>
      <c r="F826" s="97">
        <v>45510</v>
      </c>
      <c r="G826" s="97">
        <v>45514</v>
      </c>
      <c r="H826" s="93" t="s">
        <v>1641</v>
      </c>
      <c r="I826" s="100" t="s">
        <v>1644</v>
      </c>
    </row>
    <row r="827" ht="16.5" spans="1:9">
      <c r="A827" s="63" t="s">
        <v>459</v>
      </c>
      <c r="B827" s="63" t="s">
        <v>81</v>
      </c>
      <c r="C827" s="63" t="s">
        <v>1241</v>
      </c>
      <c r="D827" s="71">
        <v>45482</v>
      </c>
      <c r="E827" s="63">
        <v>24</v>
      </c>
      <c r="F827" s="63" t="s">
        <v>1645</v>
      </c>
      <c r="G827" s="97">
        <v>45494</v>
      </c>
      <c r="H827" s="63" t="s">
        <v>363</v>
      </c>
      <c r="I827" s="100" t="s">
        <v>1646</v>
      </c>
    </row>
    <row r="828" ht="16.5" spans="1:9">
      <c r="A828" s="63" t="s">
        <v>526</v>
      </c>
      <c r="B828" s="63" t="s">
        <v>116</v>
      </c>
      <c r="C828" s="63" t="s">
        <v>1320</v>
      </c>
      <c r="D828" s="71">
        <v>45512</v>
      </c>
      <c r="E828" s="63">
        <v>130</v>
      </c>
      <c r="F828" s="63" t="s">
        <v>1647</v>
      </c>
      <c r="G828" s="63" t="s">
        <v>24</v>
      </c>
      <c r="H828" s="63" t="s">
        <v>363</v>
      </c>
      <c r="I828" s="99" t="s">
        <v>1648</v>
      </c>
    </row>
    <row r="829" ht="16.5" spans="1:9">
      <c r="A829" s="63" t="s">
        <v>501</v>
      </c>
      <c r="B829" s="63" t="s">
        <v>360</v>
      </c>
      <c r="C829" s="63" t="s">
        <v>361</v>
      </c>
      <c r="D829" s="71">
        <v>45487</v>
      </c>
      <c r="E829" s="63">
        <v>120</v>
      </c>
      <c r="F829" s="63" t="s">
        <v>362</v>
      </c>
      <c r="G829" s="97">
        <v>45499</v>
      </c>
      <c r="H829" s="63" t="s">
        <v>528</v>
      </c>
      <c r="I829" s="99" t="s">
        <v>1649</v>
      </c>
    </row>
    <row r="830" ht="16.5" spans="1:9">
      <c r="A830" s="63" t="s">
        <v>501</v>
      </c>
      <c r="B830" s="63" t="s">
        <v>670</v>
      </c>
      <c r="C830" s="63" t="s">
        <v>1220</v>
      </c>
      <c r="D830" s="71">
        <v>45461</v>
      </c>
      <c r="E830" s="63">
        <v>40</v>
      </c>
      <c r="F830" s="63" t="s">
        <v>1650</v>
      </c>
      <c r="G830" s="63" t="s">
        <v>24</v>
      </c>
      <c r="H830" s="63" t="s">
        <v>513</v>
      </c>
      <c r="I830" s="99" t="s">
        <v>1651</v>
      </c>
    </row>
    <row r="831" ht="16.5" spans="1:9">
      <c r="A831" s="63" t="s">
        <v>501</v>
      </c>
      <c r="B831" s="63" t="s">
        <v>231</v>
      </c>
      <c r="C831" s="63" t="s">
        <v>1342</v>
      </c>
      <c r="D831" s="71">
        <v>45506</v>
      </c>
      <c r="E831" s="63">
        <v>12</v>
      </c>
      <c r="F831" s="63" t="s">
        <v>1652</v>
      </c>
      <c r="G831" s="97">
        <v>45521</v>
      </c>
      <c r="H831" s="63" t="s">
        <v>513</v>
      </c>
      <c r="I831" s="99" t="s">
        <v>1653</v>
      </c>
    </row>
    <row r="832" ht="16.5" spans="1:9">
      <c r="A832" s="63" t="s">
        <v>568</v>
      </c>
      <c r="B832" s="63" t="s">
        <v>231</v>
      </c>
      <c r="C832" s="63" t="s">
        <v>1054</v>
      </c>
      <c r="D832" s="71">
        <v>45394</v>
      </c>
      <c r="E832" s="63">
        <v>41</v>
      </c>
      <c r="F832" s="63" t="s">
        <v>1654</v>
      </c>
      <c r="G832" s="97">
        <v>45409</v>
      </c>
      <c r="H832" s="63" t="s">
        <v>363</v>
      </c>
      <c r="I832" s="99" t="s">
        <v>1655</v>
      </c>
    </row>
    <row r="833" ht="16.5" spans="1:9">
      <c r="A833" s="63" t="s">
        <v>568</v>
      </c>
      <c r="B833" s="63" t="s">
        <v>219</v>
      </c>
      <c r="C833" s="63" t="s">
        <v>1151</v>
      </c>
      <c r="D833" s="71">
        <v>45455</v>
      </c>
      <c r="E833" s="63">
        <v>134</v>
      </c>
      <c r="F833" s="63" t="s">
        <v>1656</v>
      </c>
      <c r="G833" s="97">
        <v>45479</v>
      </c>
      <c r="H833" s="63" t="s">
        <v>363</v>
      </c>
      <c r="I833" s="63" t="s">
        <v>1657</v>
      </c>
    </row>
    <row r="834" ht="16.5" spans="1:9">
      <c r="A834" s="63" t="s">
        <v>568</v>
      </c>
      <c r="B834" s="63" t="s">
        <v>252</v>
      </c>
      <c r="C834" s="63" t="s">
        <v>1191</v>
      </c>
      <c r="D834" s="71">
        <v>45435</v>
      </c>
      <c r="E834" s="63">
        <v>130</v>
      </c>
      <c r="F834" s="63" t="s">
        <v>1658</v>
      </c>
      <c r="G834" s="97">
        <v>45465</v>
      </c>
      <c r="H834" s="63" t="s">
        <v>363</v>
      </c>
      <c r="I834" s="99" t="s">
        <v>1659</v>
      </c>
    </row>
    <row r="835" spans="1:9">
      <c r="A835" s="63" t="s">
        <v>568</v>
      </c>
      <c r="B835" s="63" t="s">
        <v>46</v>
      </c>
      <c r="C835" s="63" t="s">
        <v>1175</v>
      </c>
      <c r="D835" s="101">
        <v>45443</v>
      </c>
      <c r="E835" s="63">
        <v>11</v>
      </c>
      <c r="F835" s="63" t="s">
        <v>1660</v>
      </c>
      <c r="G835" s="97">
        <v>45465</v>
      </c>
      <c r="H835" s="63" t="s">
        <v>363</v>
      </c>
      <c r="I835" s="99" t="s">
        <v>1661</v>
      </c>
    </row>
    <row r="836" spans="1:9">
      <c r="A836" s="63" t="s">
        <v>480</v>
      </c>
      <c r="B836" s="63" t="s">
        <v>268</v>
      </c>
      <c r="C836" s="63" t="s">
        <v>1288</v>
      </c>
      <c r="D836" s="101">
        <v>45505</v>
      </c>
      <c r="E836" s="63">
        <v>40</v>
      </c>
      <c r="F836" s="63" t="s">
        <v>1662</v>
      </c>
      <c r="G836" s="97">
        <v>45514</v>
      </c>
      <c r="H836" s="63" t="s">
        <v>388</v>
      </c>
      <c r="I836" s="99" t="s">
        <v>1663</v>
      </c>
    </row>
    <row r="837" spans="1:9">
      <c r="A837" s="63" t="s">
        <v>462</v>
      </c>
      <c r="B837" s="63" t="s">
        <v>519</v>
      </c>
      <c r="C837" s="63" t="s">
        <v>1143</v>
      </c>
      <c r="D837" s="101">
        <v>45412</v>
      </c>
      <c r="E837" s="63">
        <v>43</v>
      </c>
      <c r="F837" s="63" t="s">
        <v>1664</v>
      </c>
      <c r="G837" s="97">
        <v>45444</v>
      </c>
      <c r="H837" s="63" t="s">
        <v>513</v>
      </c>
      <c r="I837" s="99" t="s">
        <v>1665</v>
      </c>
    </row>
    <row r="838" spans="1:9">
      <c r="A838" s="63" t="s">
        <v>462</v>
      </c>
      <c r="B838" s="63" t="s">
        <v>519</v>
      </c>
      <c r="C838" s="63" t="s">
        <v>1141</v>
      </c>
      <c r="D838" s="101">
        <v>45412</v>
      </c>
      <c r="E838" s="63">
        <v>42</v>
      </c>
      <c r="F838" s="63" t="s">
        <v>1664</v>
      </c>
      <c r="G838" s="97">
        <v>45444</v>
      </c>
      <c r="H838" s="63" t="s">
        <v>513</v>
      </c>
      <c r="I838" s="99" t="s">
        <v>1666</v>
      </c>
    </row>
    <row r="839" spans="1:9">
      <c r="A839" s="63" t="s">
        <v>462</v>
      </c>
      <c r="B839" s="63" t="s">
        <v>268</v>
      </c>
      <c r="C839" s="63" t="s">
        <v>1158</v>
      </c>
      <c r="D839" s="101">
        <v>45450</v>
      </c>
      <c r="E839" s="63">
        <v>60</v>
      </c>
      <c r="F839" s="97">
        <v>45432</v>
      </c>
      <c r="G839" s="63" t="s">
        <v>24</v>
      </c>
      <c r="H839" s="63" t="s">
        <v>388</v>
      </c>
      <c r="I839" s="99" t="s">
        <v>1667</v>
      </c>
    </row>
    <row r="840" spans="1:9">
      <c r="A840" s="63" t="s">
        <v>458</v>
      </c>
      <c r="B840" s="63" t="s">
        <v>268</v>
      </c>
      <c r="C840" s="63" t="s">
        <v>1179</v>
      </c>
      <c r="D840" s="101">
        <v>45442</v>
      </c>
      <c r="E840" s="63">
        <v>66</v>
      </c>
      <c r="F840" s="63" t="s">
        <v>1668</v>
      </c>
      <c r="G840" s="97">
        <v>45458</v>
      </c>
      <c r="H840" s="63" t="s">
        <v>1669</v>
      </c>
      <c r="I840" s="99" t="s">
        <v>1670</v>
      </c>
    </row>
    <row r="841" ht="16.5" spans="1:9">
      <c r="A841" s="63" t="s">
        <v>518</v>
      </c>
      <c r="B841" s="63" t="s">
        <v>268</v>
      </c>
      <c r="C841" s="63" t="s">
        <v>1225</v>
      </c>
      <c r="D841" s="101">
        <v>45457</v>
      </c>
      <c r="E841" s="63">
        <v>74</v>
      </c>
      <c r="F841" s="63" t="s">
        <v>1671</v>
      </c>
      <c r="G841" s="97">
        <v>45479</v>
      </c>
      <c r="H841" s="82" t="s">
        <v>967</v>
      </c>
      <c r="I841" s="99" t="s">
        <v>1672</v>
      </c>
    </row>
    <row r="842" spans="1:9">
      <c r="A842" s="63" t="s">
        <v>518</v>
      </c>
      <c r="B842" s="63" t="s">
        <v>172</v>
      </c>
      <c r="C842" s="63" t="s">
        <v>1155</v>
      </c>
      <c r="D842" s="101">
        <v>45450</v>
      </c>
      <c r="E842" s="63">
        <v>12</v>
      </c>
      <c r="F842" s="101" t="s">
        <v>1673</v>
      </c>
      <c r="G842" s="63" t="s">
        <v>24</v>
      </c>
      <c r="H842" s="63" t="s">
        <v>513</v>
      </c>
      <c r="I842" s="99" t="s">
        <v>1674</v>
      </c>
    </row>
    <row r="843" spans="1:9">
      <c r="A843" s="63" t="s">
        <v>492</v>
      </c>
      <c r="B843" s="63" t="s">
        <v>328</v>
      </c>
      <c r="C843" s="63" t="s">
        <v>1135</v>
      </c>
      <c r="D843" s="101">
        <v>45419</v>
      </c>
      <c r="E843" s="63">
        <v>200</v>
      </c>
      <c r="F843" s="63" t="s">
        <v>1675</v>
      </c>
      <c r="G843" s="97">
        <v>45431</v>
      </c>
      <c r="H843" s="63" t="s">
        <v>1676</v>
      </c>
      <c r="I843" s="99" t="s">
        <v>1677</v>
      </c>
    </row>
    <row r="844" spans="1:9">
      <c r="A844" s="63" t="s">
        <v>492</v>
      </c>
      <c r="B844" s="63" t="s">
        <v>324</v>
      </c>
      <c r="C844" s="63" t="s">
        <v>1678</v>
      </c>
      <c r="D844" s="101">
        <v>45489</v>
      </c>
      <c r="E844" s="63">
        <v>143</v>
      </c>
      <c r="F844" s="97" t="s">
        <v>1679</v>
      </c>
      <c r="G844" s="97">
        <v>45500</v>
      </c>
      <c r="H844" s="63" t="s">
        <v>974</v>
      </c>
      <c r="I844" s="99" t="s">
        <v>1680</v>
      </c>
    </row>
    <row r="845" spans="1:9">
      <c r="A845" s="63" t="s">
        <v>492</v>
      </c>
      <c r="B845" s="63" t="s">
        <v>373</v>
      </c>
      <c r="C845" s="63" t="s">
        <v>1200</v>
      </c>
      <c r="D845" s="101">
        <v>45474</v>
      </c>
      <c r="E845" s="63">
        <v>200</v>
      </c>
      <c r="F845" s="63" t="s">
        <v>1681</v>
      </c>
      <c r="G845" s="97">
        <v>45487</v>
      </c>
      <c r="H845" s="63" t="s">
        <v>974</v>
      </c>
      <c r="I845" s="99" t="s">
        <v>1682</v>
      </c>
    </row>
    <row r="846" spans="1:9">
      <c r="A846" s="63" t="s">
        <v>492</v>
      </c>
      <c r="B846" s="63" t="s">
        <v>51</v>
      </c>
      <c r="C846" s="63" t="s">
        <v>1130</v>
      </c>
      <c r="D846" s="101">
        <v>45422</v>
      </c>
      <c r="E846" s="63">
        <v>667</v>
      </c>
      <c r="F846" s="97" t="s">
        <v>1683</v>
      </c>
      <c r="G846" s="97">
        <v>45445</v>
      </c>
      <c r="H846" s="63" t="s">
        <v>974</v>
      </c>
      <c r="I846" s="99" t="s">
        <v>1684</v>
      </c>
    </row>
    <row r="847" spans="1:9">
      <c r="A847" s="63" t="s">
        <v>492</v>
      </c>
      <c r="B847" s="63" t="s">
        <v>51</v>
      </c>
      <c r="C847" s="63" t="s">
        <v>972</v>
      </c>
      <c r="D847" s="101">
        <v>45371</v>
      </c>
      <c r="E847" s="63">
        <v>204</v>
      </c>
      <c r="F847" s="97" t="s">
        <v>973</v>
      </c>
      <c r="G847" s="97">
        <v>45382</v>
      </c>
      <c r="H847" s="63" t="s">
        <v>363</v>
      </c>
      <c r="I847" s="99" t="s">
        <v>1685</v>
      </c>
    </row>
    <row r="848" spans="1:9">
      <c r="A848" s="63" t="s">
        <v>492</v>
      </c>
      <c r="B848" s="63" t="s">
        <v>493</v>
      </c>
      <c r="C848" s="102" t="s">
        <v>1686</v>
      </c>
      <c r="D848" s="101">
        <v>45491</v>
      </c>
      <c r="E848" s="63">
        <v>575</v>
      </c>
      <c r="F848" s="97" t="s">
        <v>1687</v>
      </c>
      <c r="G848" s="97">
        <v>45507</v>
      </c>
      <c r="H848" s="63" t="s">
        <v>974</v>
      </c>
      <c r="I848" s="99" t="s">
        <v>1688</v>
      </c>
    </row>
    <row r="849" spans="1:9">
      <c r="A849" s="63" t="s">
        <v>492</v>
      </c>
      <c r="B849" s="63" t="s">
        <v>431</v>
      </c>
      <c r="C849" s="63" t="s">
        <v>1278</v>
      </c>
      <c r="D849" s="101">
        <v>45490</v>
      </c>
      <c r="E849" s="63">
        <v>180</v>
      </c>
      <c r="F849" s="97" t="s">
        <v>366</v>
      </c>
      <c r="G849" s="97">
        <v>45501</v>
      </c>
      <c r="H849" s="63" t="s">
        <v>974</v>
      </c>
      <c r="I849" s="99" t="s">
        <v>1689</v>
      </c>
    </row>
    <row r="850" spans="1:9">
      <c r="A850" s="63" t="s">
        <v>492</v>
      </c>
      <c r="B850" s="63" t="s">
        <v>1690</v>
      </c>
      <c r="C850" s="63" t="s">
        <v>1242</v>
      </c>
      <c r="D850" s="101">
        <v>45482</v>
      </c>
      <c r="E850" s="63">
        <v>60</v>
      </c>
      <c r="F850" s="63" t="s">
        <v>1691</v>
      </c>
      <c r="G850" s="97">
        <v>45498</v>
      </c>
      <c r="H850" s="63" t="s">
        <v>974</v>
      </c>
      <c r="I850" s="99" t="s">
        <v>1692</v>
      </c>
    </row>
  </sheetData>
  <autoFilter ref="A1:S850">
    <filterColumn colId="7">
      <filters>
        <filter val="综合知识测试"/>
        <filter val="学科专业知识为主，同时包含教育学、心理学相关知识"/>
        <filter val="教育综合知识+学科知识"/>
        <filter val="专业知识和综合知识"/>
        <filter val="教育综合知识"/>
        <filter val="学科专业知识和教育基础知识"/>
        <filter val="教育学、心理学基础知识，教育法律法规，综合知识等"/>
        <filter val="教育学、心理学基础知识，教育法律法规，综合知识，作文等"/>
        <filter val="行政职业能力测验、教育学、心理学等"/>
        <filter val="综合知识水平能力、考生的专业素质和教育教学能力"/>
        <filter val="教综"/>
        <filter val="职测+教综"/>
        <filter val="教综+学科"/>
        <filter val="相关的时事政治理论、法律法规（含教育法律法规）、教材教法、教育学、心理学"/>
        <filter val="综合知识"/>
        <filter val="学前教育专业知识"/>
        <filter val="教育学教育心理学、基础教育理论和学前教育知识"/>
        <filter val="时事政治、教育法律法规、教育教学方法、教育学、心理学、写作能力、学科专业知识和专业能力测试等"/>
        <filter val="当前时事、教育教学理论、政策法规等"/>
        <filter val="《职业能力倾向测试(D)类》《教育综合知识》"/>
        <filter val="《教育综合知识》、《学科专业知识》"/>
        <filter val="《教育综合知识》+《学科专业知识》"/>
        <filter val="《教育综合知识》和《职业能力倾向测试》"/>
        <filter val="教育教学通用知识和综合应用能力"/>
        <filter val="《综合知识》和《教育教学专业知识》"/>
        <filter val="教育学、心理学等教育教学理论和《教育法》、《教师法》、《未成年人保护法》、《教师职业道德》、教材教法、全国教育大会精神及各级教育改革发展规划纲要等教育法律法规"/>
        <filter val="综合素质和教育教学相关知识"/>
        <filter val="教育教学专业知识"/>
        <filter val="专业知识、综合知识"/>
        <filter val="综合知识和专业知识"/>
        <filter val="教育教学综合知识"/>
        <filter val="教育教学相关知识及任教学科专业知识"/>
        <filter val="教育学、教育心理学专业知识和教育法律法规、教师职业道德、教育常识等"/>
        <filter val="教育公共基础知识、教育法律法规、教师师德规范、教育学和心理学知识以及教师职业能力等内容"/>
        <filter val="教育学、教育心理学、教师职业道德、教育政策法规、教育教学基本素质与能力等"/>
        <filter val="教综+职测"/>
        <filter val="综合知识+学科知识"/>
        <filter val="时事政治、教育法规政策、报考岗位的专业知识"/>
        <filter val="幼儿专业知识+综合知识"/>
        <filter val="教育教学专业知识和综合知识"/>
        <filter val="教育教学理论和学科专业知识"/>
        <filter val="教材教法相关知识、教育学、心理学"/>
        <filter val="时事政治、教育法规政策、报考岗位的专业知识等"/>
        <filter val="时事政治、教材教法、教育学、心理学、教育政策法规等"/>
        <filter val="教育学，心理学基础知识，教育法律法规，综合知识，作文等"/>
        <filter val="综合知识水平能力"/>
        <filter val="《教育综合知识》和《职业能力倾向测试》D类"/>
        <filter val="《职业能力倾向测验(D类)》、《教育综合知识》"/>
        <filter val="教育综合能力"/>
        <filter val="《教师职业能力倾向测试》与《教育综合知识A》"/>
        <filter val="教综+时政"/>
      </filters>
    </filterColumn>
    <extLst/>
  </autoFilter>
  <dataValidations count="2">
    <dataValidation type="list" allowBlank="1" showErrorMessage="1" promptTitle="提示" prompt="您选择的不是下拉列表中的选项" sqref="A1:A66" errorStyle="warning">
      <formula1>"所属地市,孝感,武汉,荆门,宜昌,恩施,黄冈,襄阳,鄂州,咸宁,荆州,黄石,十堰,随州,天仙潜"</formula1>
    </dataValidation>
    <dataValidation type="list" allowBlank="1" showErrorMessage="1" promptTitle="提示" prompt="您选择的不是下拉列表中的选项" sqref="A67:A824" errorStyle="warning">
      <formula1>"所属地市,武汉,鄂州,恩施,黄冈,黄石,荆门,荆州,十堰,随州,咸宁,襄阳,孝感,宜昌,天仙潜"</formula1>
    </dataValidation>
  </dataValidations>
  <hyperlinks>
    <hyperlink ref="I2" r:id="rId1" display="https://hubei.hteacher.net/jiaoshi/20230103/394973.html"/>
    <hyperlink ref="I3" r:id="rId2" display="https://www.hteacher.net/jiaoshi/20230111/397273.html"/>
    <hyperlink ref="I4" r:id="rId3" display="https://www.hteacher.net/jiaoshi/20230112/397360.html"/>
    <hyperlink ref="I5" r:id="rId4" display="https://www.hteacher.net/jiaoshi/20230112/397377.html"/>
    <hyperlink ref="I6" r:id="rId5" display="https://www.hteacher.net/jiaoshi/20230113/397560.html"/>
    <hyperlink ref="I7" r:id="rId6" display="https://www.hteacher.net/jiaoshi/20230127/399291.html"/>
    <hyperlink ref="I8" r:id="rId7" display="https://www.hteacher.net/jiaoshi/20230202/401762.html"/>
    <hyperlink ref="I9" r:id="rId8" display="https://www.hteacher.net/jiaoshi/20230203/401970.html"/>
    <hyperlink ref="I10" r:id="rId9" display="https://www.hteacher.net/jiaoshi/20230203/402075.html"/>
    <hyperlink ref="I11" r:id="rId10" display="https://www.hteacher.net/jiaoshi/20230204/402157.html"/>
    <hyperlink ref="I12" r:id="rId10" display="https://www.hteacher.net/jiaoshi/20230204/402157.html"/>
    <hyperlink ref="I13" r:id="rId11" display="https://www.hteacher.net/jiaoshi/20230213/403652.html"/>
    <hyperlink ref="I14" r:id="rId12" display="https://www.hteacher.net/jiaoshi/20230213/403871.html"/>
    <hyperlink ref="I15" r:id="rId13" display="https://www.hteacher.net/jiaoshi/20230213/403902.html"/>
    <hyperlink ref="I16" r:id="rId14" display="https://www.hteacher.net/jiaoshi/20230213/403941.html"/>
    <hyperlink ref="I17" r:id="rId15" display="https://www.hteacher.net/jiaoshi/20230217/405111.html"/>
    <hyperlink ref="I18" r:id="rId16" display="https://www.hteacher.net/jiaoshi/20230217/405198.html"/>
    <hyperlink ref="I19" r:id="rId17" display="https://www.hteacher.net/jiaoshi/20230217/405199.html"/>
    <hyperlink ref="I20" r:id="rId18" display="https://www.hteacher.net/jiaoshi/20230218/405402.html"/>
    <hyperlink ref="I21" r:id="rId19" display="https://www.hteacher.net/jiaoshi/20230220/405607.html"/>
    <hyperlink ref="I22" r:id="rId20" display="https://www.hteacher.net/jiaoshi/20230222/406132.html"/>
    <hyperlink ref="I23" r:id="rId21" display="https://www.hteacher.net/jiaoshi/20230224/406576.html"/>
    <hyperlink ref="I24" r:id="rId22" display="https://www.hteacher.net/jiaoshi/20230222/406137.html"/>
    <hyperlink ref="I25" r:id="rId23" display="https://www.hteacher.net/jiaoshi/20230226/406822.html"/>
    <hyperlink ref="I26" r:id="rId24" display="https://www.hteacher.net/jiaoshi/20230227/407043.html"/>
    <hyperlink ref="I27" r:id="rId25" display="https://www.hteacher.net/jiaoshi/20230301/407617.html"/>
    <hyperlink ref="I28" r:id="rId26" display="https://www.hteacher.net/jiaoshi/20230308/409484.html"/>
    <hyperlink ref="I29" r:id="rId27" display="https://www.hteacher.net/jiaoshi/20230316/410925.html"/>
    <hyperlink ref="I30" r:id="rId28" display="https://www.hteacher.net/jiaoshi/20230317/411204.html"/>
    <hyperlink ref="I31" r:id="rId29" display="https://www.hteacher.net/jiaoshi/20230322/412154.html"/>
    <hyperlink ref="I32" r:id="rId30" display="https://www.hteacher.net/jiaoshi/20230322/412253.html"/>
    <hyperlink ref="I33" r:id="rId31" display="https://www.hteacher.net/jiaoshi/20230324/412513.html"/>
    <hyperlink ref="I34" r:id="rId32" display="https://www.hteacher.net/jiaoshi/20230324/412627.html"/>
    <hyperlink ref="I35" r:id="rId33" display="https://www.hteacher.net/jiaoshi/20230327/412853.html"/>
    <hyperlink ref="I36" r:id="rId34" display="https://www.hteacher.net/jiaoshi/20230327/412902.html"/>
    <hyperlink ref="I37" r:id="rId35" display="https://www.hteacher.net/jiaoshi/20230329/413394.html"/>
    <hyperlink ref="I38" r:id="rId36" display="https://www.hteacher.net/jiaoshi/20230330/413468.html"/>
    <hyperlink ref="I39" r:id="rId37" display="https://www.hteacher.net/jiaoshi/20230331/413884.html"/>
    <hyperlink ref="I40" r:id="rId38" display="https://www.hteacher.net/jiaoshi/20230404/414656.html"/>
    <hyperlink ref="I41" r:id="rId39" display="https://www.hteacher.net/jiaoshi/20230407/415614.html"/>
    <hyperlink ref="I42" r:id="rId40" display="https://www.hteacher.net/jiaoshi/20230414/417311.html"/>
    <hyperlink ref="I43" r:id="rId41" display="https://www.hteacher.net/jiaoshi/20230415/417503.html"/>
    <hyperlink ref="I44" r:id="rId42" display="https://www.hteacher.net/jiaoshi/20230423/419350.html"/>
    <hyperlink ref="I45" r:id="rId43" display="https://www.hteacher.net/jiaoshi/20230426/420206.html"/>
    <hyperlink ref="I46" r:id="rId44" display="https://www.hteacher.net/jiaoshi/20230505/421328.html"/>
    <hyperlink ref="I47" r:id="rId45" display="https://www.hteacher.net/jiaoshi/20230506/421810.html"/>
    <hyperlink ref="I48" r:id="rId46" display="https://www.hteacher.net/jiaoshi/20230510/422583.html"/>
    <hyperlink ref="I49" r:id="rId47" display="https://www.hteacher.net/jiaoshi/20230512/423176.html"/>
    <hyperlink ref="I50" r:id="rId48" display="https://www.hteacher.net/jiaoshi/20230513/423514.html"/>
    <hyperlink ref="I51" r:id="rId49" display="https://www.hteacher.net/jiaoshi/20230515/424146.html"/>
    <hyperlink ref="I52" r:id="rId50" display="https://www.hteacher.net/jiaoshi/20230517/424658.html"/>
    <hyperlink ref="I53" r:id="rId51" display="https://www.hteacher.net/jiaoshi/20230517/424713.html"/>
    <hyperlink ref="I54" r:id="rId52" display="https://www.hteacher.net/jiaoshi/20230518/424754.html"/>
    <hyperlink ref="I55" r:id="rId53" display="https://www.hteacher.net/jiaoshi/20230518/424905.html"/>
    <hyperlink ref="I56" r:id="rId54" display="https://www.hteacher.net/jiaoshi/20230523/425793.html"/>
    <hyperlink ref="I57" r:id="rId55" display="https://www.hteacher.net/jiaoshi/20230524/426120.html"/>
    <hyperlink ref="I58" r:id="rId56" display="https://www.hteacher.net/jiaoshi/20230525/426472.html"/>
    <hyperlink ref="I59" r:id="rId57" display="https://www.hteacher.net/jiaoshi/20230526/426482.html"/>
    <hyperlink ref="I60" r:id="rId58" display="https://www.hteacher.net/jiaoshi/20230526/426484.html"/>
    <hyperlink ref="I61" r:id="rId59" display="https://www.hteacher.net/jiaoshi/20230530/427199.html"/>
    <hyperlink ref="I62" r:id="rId60" display="https://www.hteacher.net/jiaoshi/20230530/427270.html"/>
    <hyperlink ref="I63" r:id="rId61" display="https://www.hteacher.net/jiaoshi/20230530/427271.html"/>
    <hyperlink ref="I64" r:id="rId62" display="https://hteacher.net/jiaoshi/20230602/428104.html"/>
    <hyperlink ref="I65" r:id="rId63" display="https://hteacher.net/jiaoshi/20230605/428315.html"/>
    <hyperlink ref="I66" r:id="rId64" display="http://www.wuxue.gov.cn/zwgk/public/6636855/991355.html"/>
    <hyperlink ref="I67" r:id="rId65" display="https://hteacher.net/jiaoshi/20230606/428555.html"/>
    <hyperlink ref="I68" r:id="rId66" display="https://hteacher.net/jiaoshi/20230606/428885.html"/>
    <hyperlink ref="I69" r:id="rId67" display="https://hteacher.net/jiaoshi/20230612/430210.html"/>
    <hyperlink ref="I70" r:id="rId68" display="https://www.hteacher.net/jiaoshi/20230613/430754.html"/>
    <hyperlink ref="I71" r:id="rId69" display="https://hteacher.net/jiaoshi/20230616/431409.html"/>
    <hyperlink ref="I72" r:id="rId70" display="https://hteacher.net/jiaoshi/20230616/431416.html"/>
    <hyperlink ref="I73" r:id="rId71" display="https://hteacher.net/jiaoshi/20230622/432595.html"/>
    <hyperlink ref="I74" r:id="rId72" display="https://www.hteacher.net/jiaoshi/20230624/432621.html"/>
    <hyperlink ref="I75" r:id="rId73" display="https://www.hteacher.net/jiaoshi/20230626/432862.html"/>
    <hyperlink ref="I76" r:id="rId74" display="https://www.hteacher.net/jiaoshi/20230626/433045.html"/>
    <hyperlink ref="I77" r:id="rId75" display="https://www.hteacher.net/jiaoshi/20230626/433099.html"/>
    <hyperlink ref="I78" r:id="rId76" display="https://www.hteacher.net/jiaoshi/20230702/433516.html"/>
    <hyperlink ref="I79" r:id="rId77" display="https://www.hteacher.net/jiaoshi/20230629/433859.html"/>
    <hyperlink ref="I80" r:id="rId78" display="https://www.hteacher.net/jiaoshi/20230629/434003.html"/>
    <hyperlink ref="I81" r:id="rId79" display="https://www.hteacher.net/jiaoshi/20230705/435215.html"/>
    <hyperlink ref="I82" r:id="rId80" display="https://www.hteacher.net/jiaoshi/20230705/435287.html"/>
    <hyperlink ref="I83" r:id="rId81" display="https://www.hteacher.net/jiaoshi/20230712/437352.html"/>
    <hyperlink ref="I84" r:id="rId82" display="https://www.hteacher.net/jiaoshi/20230712/437550.html"/>
    <hyperlink ref="I85" r:id="rId83" display="https://www.hteacher.net/jiaoshi/20230712/437553.html"/>
    <hyperlink ref="I86" r:id="rId84" display="https://www.hteacher.net/jiaoshi/20230714/437924.html"/>
    <hyperlink ref="I87" r:id="rId85" display="https://www.hteacher.net/jiaoshi/20230714/438016.html"/>
    <hyperlink ref="I88" r:id="rId86" display="https://www.hteacher.net/jiaoshi/20230717/438326.html"/>
    <hyperlink ref="I89" r:id="rId87" display="https://www.hteacher.net/jiaoshi/20230717/438464.html"/>
    <hyperlink ref="I90" r:id="rId88" display="https://www.hteacher.net/jiaoshi/20230718/438602.html"/>
    <hyperlink ref="I91" r:id="rId89" display="https://www.hteacher.net/jiaoshi/20230718/438678.html"/>
    <hyperlink ref="I92" r:id="rId90" display="https://www.hteacher.net/jiaoshi/20230719/438811.html"/>
    <hyperlink ref="I93" r:id="rId91" display="https://www.hteacher.net/jiaoshi/20230719/438965.html"/>
    <hyperlink ref="I94" r:id="rId92" display="https://www.hteacher.net/jiaoshi/20230719/438982.html"/>
    <hyperlink ref="I95" r:id="rId93" display="https://www.hteacher.net/jiaoshi/20230719/439007.html"/>
    <hyperlink ref="I96" r:id="rId94" display="https://www.hteacher.net/jiaoshi/20230719/439028.html"/>
    <hyperlink ref="I97" r:id="rId95" display="https://www.hteacher.net/jiaoshi/20230720/439227.html"/>
    <hyperlink ref="I98" r:id="rId96" display="https://www.hteacher.net/jiaoshi/20230721/439659.html"/>
    <hyperlink ref="I99" r:id="rId97" display="https://www.hteacher.net/jiaoshi/20230724/440009.html"/>
    <hyperlink ref="I100" r:id="rId98" display="https://www.hteacher.net/jiaoshi/20230724/440027.html"/>
    <hyperlink ref="I101" r:id="rId99" display="https://www.hteacher.net/jiaoshi/20230725/440094.html"/>
    <hyperlink ref="I102" r:id="rId100" display="https://www.hteacher.net/jiaoshi/20230725/440097.html"/>
    <hyperlink ref="I103" r:id="rId101" display="https://www.hteacher.net/jiaoshi/20230725/440359.html"/>
    <hyperlink ref="I104" r:id="rId102" display="https://www.hteacher.net/jiaoshi/20230725/440374.html"/>
    <hyperlink ref="I105" r:id="rId103" display="https://www.hteacher.net/jiaoshi/20230725/440378.html"/>
    <hyperlink ref="I106" r:id="rId104" display="https://www.hteacher.net/jiaoshi/20230725/440437.html"/>
    <hyperlink ref="I107" r:id="rId105" display="https://www.hteacher.net/jiaoshi/20230726/440587.html"/>
    <hyperlink ref="I108" r:id="rId106" display="https://www.hteacher.net/jiaoshi/20230726/440590.html"/>
    <hyperlink ref="I109" r:id="rId107" display="https://www.hteacher.net/jiaoshi/20230727/440731.html"/>
    <hyperlink ref="I110" r:id="rId108" display="https://www.hteacher.net/jiaoshi/20230727/440781.html"/>
    <hyperlink ref="I111" r:id="rId109" display="https://www.hteacher.net/jiaoshi/20230727/440817.html"/>
    <hyperlink ref="I112" r:id="rId105" display="https://www.hteacher.net/jiaoshi/20230726/440587.html"/>
    <hyperlink ref="I113" r:id="rId106" display="https://www.hteacher.net/jiaoshi/20230726/440590.html"/>
    <hyperlink ref="I114" r:id="rId107" display="https://www.hteacher.net/jiaoshi/20230727/440731.html"/>
    <hyperlink ref="I115" r:id="rId109" display="https://www.hteacher.net/jiaoshi/20230727/440817.html"/>
    <hyperlink ref="I116" r:id="rId110" display="https://www.hteacher.net/jiaoshi/20230728/441277.html"/>
    <hyperlink ref="I117" r:id="rId111" display="https://www.hteacher.net/jiaoshi/20230730/441363.html"/>
    <hyperlink ref="I118" r:id="rId112" display="https://www.hteacher.net/jiaoshi/20230731/441367.html"/>
    <hyperlink ref="I119" r:id="rId113" display="https://www.hteacher.net/jiaoshi/20230731/441515.html"/>
    <hyperlink ref="I120" r:id="rId114" display="https://www.hteacher.net/jiaoshi/20230802/442134.html"/>
    <hyperlink ref="I121" r:id="rId115" display="https://www.hteacher.net/jiaoshi/20230802/442195.html"/>
    <hyperlink ref="I122" r:id="rId116" display="https://www.hteacher.net/jiaoshi/20230802/442223.html"/>
    <hyperlink ref="I123" r:id="rId117" display="https://www.hteacher.net/jiaoshi/20230803/442258.html"/>
    <hyperlink ref="I124" r:id="rId118" display="https://www.hteacher.net/jiaoshi/20230803/442461.html"/>
    <hyperlink ref="I125" r:id="rId119" display="https://www.hteacher.net/jiaoshi/20230803/442670.html"/>
    <hyperlink ref="I126" r:id="rId120" display="https://www.hteacher.net/jiaoshi/20230804/442863.html"/>
    <hyperlink ref="I127" r:id="rId121" display="https://www.hteacher.net/jiaoshi/20230806/442992.html"/>
    <hyperlink ref="I128" r:id="rId122" display="https://www.hteacher.net/jiaoshi/20230807/443120.html"/>
    <hyperlink ref="I129" r:id="rId123" display="https://www.hteacher.net/jiaoshi/20230807/443131.html"/>
    <hyperlink ref="I130" r:id="rId124" display="https://www.hteacher.net/jiaoshi/20230807/443263.html"/>
    <hyperlink ref="I131" r:id="rId125" display="https://www.hteacher.net/jiaoshi/20230807/443314.html"/>
    <hyperlink ref="I132" r:id="rId126" display="https://www.hteacher.net/jiaoshi/20230810/444303.html"/>
    <hyperlink ref="I133" r:id="rId127" display="https://www.hteacher.net/jiaoshi/20230810/444531.html"/>
    <hyperlink ref="I134" r:id="rId128" display="https://www.hteacher.net/jiaoshi/20230813/445126.html"/>
    <hyperlink ref="I135" r:id="rId129" display="https://www.hteacher.net/jiaoshi/20230814/445284.html"/>
    <hyperlink ref="I136" r:id="rId130" display="https://www.hteacher.net/jiaoshi/20230814/445333.html"/>
    <hyperlink ref="I137" r:id="rId131" display="https://www.hteacher.net/jiaoshi/20230814/445376.html"/>
    <hyperlink ref="I138" r:id="rId132" display="https://www.hteacher.net/jiaoshi/20230814/445384.html"/>
    <hyperlink ref="I139" r:id="rId133" display="https://www.hteacher.net/jiaoshi/20230815/445724.html"/>
    <hyperlink ref="I140" r:id="rId134" display="https://www.hteacher.net/jiaoshi/20230816/445871.html"/>
    <hyperlink ref="I141" r:id="rId135" display="https://www.hteacher.net/jiaoshi/20230818/446444.html"/>
    <hyperlink ref="I142" r:id="rId136" display="https://www.hteacher.net/jiaoshi/20230818/446615.html"/>
    <hyperlink ref="I143" r:id="rId137" display="https://www.hteacher.net/jiaoshi/20230818/446655.html"/>
    <hyperlink ref="I144" r:id="rId138" display="https://www.hteacher.net/jiaoshi/20230821/446752.html"/>
    <hyperlink ref="I145" r:id="rId139" display="https://www.hteacher.net/jiaoshi/20230822/447191.html"/>
    <hyperlink ref="I146" r:id="rId140" display="https://www.hteacher.net/jiaoshi/20230811/445056.html"/>
    <hyperlink ref="I147" r:id="rId128" display="https://www.hteacher.net/jiaoshi/20230813/445126.html"/>
    <hyperlink ref="I148" r:id="rId129" display="https://www.hteacher.net/jiaoshi/20230814/445284.html"/>
    <hyperlink ref="I149" r:id="rId130" display="https://www.hteacher.net/jiaoshi/20230814/445333.html"/>
    <hyperlink ref="I150" r:id="rId131" display="https://www.hteacher.net/jiaoshi/20230814/445376.html"/>
    <hyperlink ref="I151" r:id="rId132" display="https://www.hteacher.net/jiaoshi/20230814/445384.html"/>
    <hyperlink ref="I152" r:id="rId133" display="https://www.hteacher.net/jiaoshi/20230815/445724.html"/>
    <hyperlink ref="I153" r:id="rId141" display="https://www.hteacher.net/jiaoshi/20230815/445734.html"/>
    <hyperlink ref="I154" r:id="rId134" display="https://www.hteacher.net/jiaoshi/20230816/445871.html"/>
    <hyperlink ref="I155" r:id="rId135" display="https://www.hteacher.net/jiaoshi/20230818/446444.html"/>
    <hyperlink ref="I156" r:id="rId137" display="https://www.hteacher.net/jiaoshi/20230818/446655.html"/>
    <hyperlink ref="I157" r:id="rId138" display="https://www.hteacher.net/jiaoshi/20230821/446752.html"/>
    <hyperlink ref="I158" r:id="rId139" display="https://www.hteacher.net/jiaoshi/20230822/447191.html"/>
    <hyperlink ref="I159" r:id="rId142" display="https://www.hteacher.net/jiaoshi/20230831/449474.html"/>
    <hyperlink ref="I160" r:id="rId143" display="https://www.hteacher.net/jiaoshi/20230831/449501.html"/>
    <hyperlink ref="I161" r:id="rId144" display="https://www.hteacher.net/jiaoshi/20230904/449901.html"/>
    <hyperlink ref="I162" r:id="rId145" display="https://www.hteacher.net/jiaoshi/20230910/451290.html"/>
    <hyperlink ref="I163" r:id="rId146" display="https://www.hteacher.net/jiaoshi/20230922/454465.html"/>
    <hyperlink ref="I164" r:id="rId147" display="https://www.hteacher.net/jiaoshi/20230924/454601.html"/>
    <hyperlink ref="I165" r:id="rId148" display="https://www.hteacher.net/jiaoshi/20230926/455356.html"/>
    <hyperlink ref="I166" r:id="rId149" display="https://www.hteacher.net/jiaoshi/20230927/455698.html"/>
    <hyperlink ref="I167" r:id="rId150" display="https://www.hteacher.net/jiaoshi/20230928/455981.html"/>
    <hyperlink ref="I168" r:id="rId151" display="https://www.hteacher.net/jiaoshi/20231005/456080.html"/>
    <hyperlink ref="I169" r:id="rId152" display="https://www.hteacher.net/jiaoshi/20231005/456081.html"/>
    <hyperlink ref="I170" r:id="rId153" display="https://www.hteacher.net/jiaoshi/20231007/456181.html"/>
    <hyperlink ref="I171" r:id="rId154" display="https://www.hteacher.net/jiaoshi/20231007/456218.html"/>
    <hyperlink ref="I172" r:id="rId155" display="https://www.hteacher.net/jiaoshi/20231010/457130.html"/>
    <hyperlink ref="I173" r:id="rId156" display="https://www.hteacher.net/jiaoshi/20231016/458489.html"/>
    <hyperlink ref="I174" r:id="rId157" display="https://www.hteacher.net/jiaoshi/20231020/459942.html"/>
    <hyperlink ref="I175" r:id="rId158" display="https://www.hteacher.net/jiaoshi/20231020/460172.html"/>
    <hyperlink ref="I176" r:id="rId159" display="https://www.hteacher.net/jiaoshi/20231023/460378.html"/>
    <hyperlink ref="I177" r:id="rId160" display="https://www.hteacher.net/jiaoshi/20231023/460436.html"/>
    <hyperlink ref="I178" r:id="rId161" display="https://www.hteacher.net/jiaoshi/20231023/460571.html"/>
    <hyperlink ref="I179" r:id="rId162" display="https://www.hteacher.net/jiaoshi/20231023/460572.html"/>
    <hyperlink ref="I180" r:id="rId163" display="https://www.hteacher.net/jiaoshi/20231023/460592.html"/>
    <hyperlink ref="I181" r:id="rId164" display="https://www.hteacher.net/jiaoshi/20231027/461462.html"/>
    <hyperlink ref="I182" r:id="rId165" display="https://www.hteacher.net/jiaoshi/20230927/455808.html"/>
    <hyperlink ref="I183" r:id="rId166" display="https://www.hteacher.net/jiaoshi/20231103/462771.html"/>
    <hyperlink ref="I184" r:id="rId167" display="https://www.hteacher.net/jiaoshi/20231103/462793.html"/>
    <hyperlink ref="I185" r:id="rId168" display="https://www.hteacher.net/jiaoshi/20231103/462794.html"/>
    <hyperlink ref="I186" r:id="rId169" display="https://www.hteacher.net/jiaoshi/20231103/462823.html"/>
    <hyperlink ref="I187" r:id="rId170" display="https://www.hteacher.net/jiaoshi/20231103/462796.html"/>
    <hyperlink ref="I188" r:id="rId171" display="https://www.hteacher.net/jiaoshi/20231103/462797.html"/>
    <hyperlink ref="I189" r:id="rId172" display="https://www.hteacher.net/jiaoshi/20231106/462938.html"/>
    <hyperlink ref="I190" r:id="rId173" display="https://www.hteacher.net/jiaoshi/20231107/463142.html"/>
    <hyperlink ref="I191" r:id="rId174" display="https://www.hteacher.net/jiaoshi/20231108/463486.html"/>
    <hyperlink ref="I192" r:id="rId175" display="https://www.hteacher.net/jiaoshi/20231111/464158.html"/>
    <hyperlink ref="I193" r:id="rId176" display="https://www.hteacher.net/jiaoshi/20231113/464270.html"/>
    <hyperlink ref="I194" r:id="rId177" display="https://www.hteacher.net/jiaoshi/20231113/464403.html"/>
    <hyperlink ref="I195" r:id="rId178" display="https://www.hteacher.net/jiaoshi/20231115/464598.html"/>
    <hyperlink ref="I196" r:id="rId179" display="https://www.hteacher.net/jiaoshi/20231115/464601.html"/>
    <hyperlink ref="I197" r:id="rId180" display="https://www.hteacher.net/jiaoshi/20231116/464827.html"/>
    <hyperlink ref="I198" r:id="rId181" display="https://www.hteacher.net/jiaoshi/20231116/464828.html"/>
    <hyperlink ref="I199" r:id="rId182" display="https://www.hteacher.net/jiaoshi/20231120/465294.html"/>
    <hyperlink ref="I200" r:id="rId183" display="https://www.hteacher.net/jiaoshi/20231120/465298.html"/>
    <hyperlink ref="I201" r:id="rId184" display="https://www.hteacher.net/jiaoshi/20231120/465308.html"/>
    <hyperlink ref="I202" r:id="rId185" display="https://www.hteacher.net/jiaoshi/20231122/465700.html"/>
    <hyperlink ref="I203" r:id="rId186" display="https://www.hteacher.net/jiaoshi/20231123/465911.html"/>
    <hyperlink ref="I204" r:id="rId187" display="https://www.hteacher.net/jiaoshi/20231123/465912.html"/>
    <hyperlink ref="I205" r:id="rId188" display="https://www.hteacher.net/jiaoshi/20231127/466363.html"/>
    <hyperlink ref="I206" r:id="rId189" display="https://www.hteacher.net/jiaoshi/20231128/466520.html"/>
    <hyperlink ref="I207" r:id="rId190" display="https://www.hteacher.net/jiaoshi/20231128/466524.html"/>
    <hyperlink ref="I208" r:id="rId191" display="https://www.hteacher.net/jiaoshi/20231128/466527.html"/>
    <hyperlink ref="I209" r:id="rId192" display="https://www.hteacher.net/jiaoshi/20231129/466727.html"/>
    <hyperlink ref="I210" r:id="rId193" display="https://www.hteacher.net/jiaoshi/20231129/466728.html"/>
    <hyperlink ref="I211" r:id="rId194" display="https://www.hteacher.net/jiaoshi/20231129/466732.html"/>
    <hyperlink ref="I212" r:id="rId195" display="https://www.hteacher.net/jiaoshi/20231130/466967.html"/>
    <hyperlink ref="I213" r:id="rId196" display="https://www.hteacher.net/jiaoshi/20231130/466968.html"/>
    <hyperlink ref="I214" r:id="rId197" display="https://www.hteacher.net/jiaoshi/20231130/466978.html"/>
    <hyperlink ref="I215" r:id="rId198" display="https://www.hteacher.net/jiaoshi/20231130/466979.html"/>
    <hyperlink ref="I216" r:id="rId199" display="https://www.hteacher.net/jiaoshi/20231130/466981.html"/>
    <hyperlink ref="I217" r:id="rId200" display="https://www.hteacher.net/jiaoshi/20231201/467211.html"/>
    <hyperlink ref="I218" r:id="rId201" display="https://www.hteacher.net/jiaoshi/20231201/467263.html"/>
    <hyperlink ref="I219" r:id="rId202" display="https://www.hteacher.net/jiaoshi/20231202/467310.html"/>
    <hyperlink ref="I220" r:id="rId203" display="https://www.hteacher.net/jiaoshi/20231205/467877.html"/>
    <hyperlink ref="I221" r:id="rId204" display="https://www.hteacher.net/jiaoshi/20231206/468514.html"/>
    <hyperlink ref="I222" r:id="rId205" display="https://www.hteacher.net/jiaoshi/20231211/470274.html"/>
    <hyperlink ref="I223" r:id="rId206" display="https://www.hteacher.net/jiaoshi/20231212/470435.html"/>
    <hyperlink ref="I224" r:id="rId207" display="https://www.hteacher.net/jiaoshi/20231213/470580.html"/>
    <hyperlink ref="I225" r:id="rId208" display="https://www.hteacher.net/jiaoshi/20231213/470638.html"/>
    <hyperlink ref="I226" r:id="rId209" display="https://www.hteacher.net/jiaoshi/20231219/471494.html"/>
    <hyperlink ref="I227" r:id="rId210" display="https://www.hteacher.net/jiaoshi/20231220/471683.html"/>
    <hyperlink ref="I228" r:id="rId211" display="https://www.hteacher.net/jiaoshi/20231225/472507.html"/>
    <hyperlink ref="I230" r:id="rId212" display="https://www.hteacher.net/jiaoshi/20231229/473702.html"/>
    <hyperlink ref="I231" r:id="rId213" display="https://www.hteacher.net/jiaoshi/20240102/474166.html"/>
    <hyperlink ref="I232" r:id="rId214" display="https://www.hteacher.net/jiaoshi/20240103/474208.html"/>
    <hyperlink ref="I233" r:id="rId215" display="https://www.hteacher.net/jiaoshi/20240103/474242.html"/>
    <hyperlink ref="I234" r:id="rId216" display="https://www.hteacher.net/jiaoshi/20240103/474305.html"/>
    <hyperlink ref="I235" r:id="rId217" display="https://www.hteacher.net/jiaoshi/20240103/474310.html"/>
    <hyperlink ref="I236" r:id="rId218" display="https://www.hteacher.net/jiaoshi/20240103/474401.html"/>
    <hyperlink ref="I237" r:id="rId219" display="https://www.hteacher.net/jiaoshi/20240105/474613.html"/>
    <hyperlink ref="I238" r:id="rId220" display="https://www.hteacher.net/jiaoshi/20240105/474614.html"/>
    <hyperlink ref="I239" r:id="rId221" display="https://www.hteacher.net/jiaoshi/20240109/475271.html"/>
    <hyperlink ref="I240" r:id="rId222" display="https://www.hteacher.net/jiaoshi/20240110/475615.html"/>
    <hyperlink ref="I241" r:id="rId223" display="https://www.hteacher.net/jiaoshi/20240110/475616.html"/>
    <hyperlink ref="I242" r:id="rId224" display="https://www.hteacher.net/jiaoshi/20240110/475617.html"/>
    <hyperlink ref="I243" r:id="rId225" display="https://www.hteacher.net/jiaoshi/20240115/476484.html"/>
    <hyperlink ref="I244" r:id="rId226" display="https://www.hteacher.net/jiaoshi/20240115/476607.html"/>
    <hyperlink ref="I245" r:id="rId227" display="https://www.hteacher.net/jiaoshi/20240116/476787.html"/>
    <hyperlink ref="I246" r:id="rId228" display="https://www.hteacher.net/jiaoshi/20240117/476929.html"/>
    <hyperlink ref="I247" r:id="rId229" display="https://www.hteacher.net/jiaoshi/20240118/477179.html"/>
    <hyperlink ref="I248" r:id="rId230" display="https://www.hteacher.net/jiaoshi/20240129/478474.html"/>
    <hyperlink ref="I249" r:id="rId231" display="https://www.hteacher.net/jiaoshi/20240129/478515.html"/>
    <hyperlink ref="I250" r:id="rId232" display="https://www.hteacher.net/jiaoshi/20240129/478518.html"/>
    <hyperlink ref="I251" r:id="rId233" display="https://www.hteacher.net/jiaoshi/20240130/478679.html"/>
    <hyperlink ref="I253" r:id="rId234" display="https://www.hteacher.net/jiaoshi/20240131/478849.html"/>
    <hyperlink ref="I254" r:id="rId235" display="https://www.hteacher.net/jiaoshi/20240202/479314.html"/>
    <hyperlink ref="I255" r:id="rId236" display="https://www.hteacher.net/jiaoshi/20240202/479450.html"/>
    <hyperlink ref="I256" r:id="rId237" display="https://www.hteacher.net/jiaoshi/20240202/479451.html"/>
    <hyperlink ref="I257" r:id="rId238" display="https://www.hteacher.net/jiaoshi/20240202/479453.html"/>
    <hyperlink ref="I258" r:id="rId239" display="https://www.hteacher.net/jiaoshi/20240202/479455.html"/>
    <hyperlink ref="I259" r:id="rId240" display="https://www.hteacher.net/jiaoshi/20240202/479456.html"/>
    <hyperlink ref="I260" r:id="rId241" display="https://www.hteacher.net/jiaoshi/20240203/479463.html"/>
    <hyperlink ref="I261" r:id="rId242" display="https://www.hteacher.net/jiaoshi/20240203/479465.html"/>
    <hyperlink ref="I262" r:id="rId243" display="https://www.hteacher.net/jiaoshi/20240203/479466.html"/>
    <hyperlink ref="I263" r:id="rId244" display="https://www.hteacher.net/jiaoshi/20240216/480908.html"/>
    <hyperlink ref="I264" r:id="rId245" display="https://www.hteacher.net/jiaoshi/20240216/480923.html"/>
    <hyperlink ref="I265" r:id="rId246" display="https://www.hteacher.net/jiaoshi/20240216/480930.html"/>
    <hyperlink ref="I266" r:id="rId247" display="https://www.hteacher.net/jiaoshi/20240216/480932.html"/>
    <hyperlink ref="I267" r:id="rId248" display="https://www.hteacher.net/jiaoshi/20240216/480933.html"/>
    <hyperlink ref="I268" r:id="rId249" display="https://www.hteacher.net/jiaoshi/20240216/480934.html"/>
    <hyperlink ref="I269" r:id="rId250" display="https://www.hteacher.net/jiaoshi/20240216/480935.html"/>
    <hyperlink ref="I270" r:id="rId251" display="https://www.hteacher.net/jiaoshi/20240216/480937.html"/>
    <hyperlink ref="I271" r:id="rId252" display="https://www.hteacher.net/jiaoshi/20240216/480939.html"/>
    <hyperlink ref="I272" r:id="rId253" display="https://www.hteacher.net/jiaoshi/20240216/480942.html"/>
    <hyperlink ref="I273" r:id="rId254" display="https://www.hteacher.net/jiaoshi/20240218/481406.html"/>
    <hyperlink ref="I274" r:id="rId255" display="https://www.hteacher.net/jiaoshi/20240221/482212.html"/>
    <hyperlink ref="I275" r:id="rId256" display="https://www.hteacher.net/jiaoshi/20240221/482223.html"/>
    <hyperlink ref="I276" r:id="rId257" display="https://www.hteacher.net/jiaoshi/20240227/483186.html"/>
    <hyperlink ref="I277" r:id="rId258" display="https://www.hteacher.net/jiaoshi/20240227/483188.html"/>
    <hyperlink ref="I278" r:id="rId259" display="https://www.hteacher.net/jiaoshi/20240227/483191.html"/>
    <hyperlink ref="I279" r:id="rId260" display="https://www.hteacher.net/jiaoshi/20240301/483881.html"/>
    <hyperlink ref="I280" r:id="rId261" display="https://www.hteacher.net/jiaoshi/20240301/483882.html"/>
    <hyperlink ref="I281" r:id="rId262" display="https://www.hteacher.net/jiaoshi/20240304/484221.html"/>
    <hyperlink ref="I282" r:id="rId263" display="https://www.hteacher.net/jiaoshi/20240304/484222.html"/>
    <hyperlink ref="I283" r:id="rId264" display="https://www.hteacher.net/jiaoshi/20240305/484312.html"/>
    <hyperlink ref="I284" r:id="rId265" display="https://www.hteacher.net/jiaoshi/20240305/484536.html"/>
    <hyperlink ref="I285" r:id="rId266" display="https://www.hteacher.net/jiaoshi/20240305/484537.html"/>
    <hyperlink ref="I286" r:id="rId267" display="https://www.hteacher.net/jiaoshi/20240307/484891.html"/>
    <hyperlink ref="I287" r:id="rId268" display="https://www.hteacher.net/jiaoshi/20240307/484892.html"/>
    <hyperlink ref="I288" r:id="rId269" display="https://www.hteacher.net/jiaoshi/20240311/485289.html"/>
    <hyperlink ref="I289" r:id="rId270" display="https://www.hteacher.net/jiaoshi/20240311/485291.html"/>
    <hyperlink ref="I290" r:id="rId271" display="https://www.hteacher.net/jiaoshi/20240311/485295.html"/>
    <hyperlink ref="I291" r:id="rId272" display="https://www.hteacher.net/jiaoshi/20240311/485296.html"/>
    <hyperlink ref="I292" r:id="rId273" display="https://www.hteacher.net/jiaoshi/20240311/485320.html"/>
    <hyperlink ref="I293" r:id="rId274" display="https://www.hteacher.net/jiaoshi/20240312/485473.html"/>
    <hyperlink ref="I294" r:id="rId275" display="https://www.hteacher.net/jiaoshi/20240312/485475.html"/>
    <hyperlink ref="I295" r:id="rId276" display="https://www.hteacher.net/jiaoshi/20240312/485488.html"/>
    <hyperlink ref="I296" r:id="rId277" display="https://www.hteacher.net/jiaoshi/20240313/485789.html"/>
    <hyperlink ref="I297" r:id="rId278" display="https://www.hteacher.net/jiaoshi/20240317/486573.html"/>
    <hyperlink ref="I298" r:id="rId279" display="https://www.hteacher.net/jiaoshi/20240320/487144.html"/>
    <hyperlink ref="I299" r:id="rId280" display="https://www.hteacher.net/jiaoshi/20240322/487719.html"/>
    <hyperlink ref="I300" r:id="rId281" display="https://www.hteacher.net/jiaoshi/20240322/487770.html"/>
    <hyperlink ref="I301" r:id="rId282" display="https://www.hteacher.net/jiaoshi/20240325/488013.html"/>
    <hyperlink ref="I302" r:id="rId283" display="https://www.hteacher.net/jiaoshi/20240325/488016.html"/>
    <hyperlink ref="I303" r:id="rId284" display="https://www.hteacher.net/jiaoshi/20240325/488113.html"/>
    <hyperlink ref="I304" r:id="rId285" display="https://www.hteacher.net/jiaoshi/20240325/488114.html"/>
    <hyperlink ref="I305" r:id="rId286" display="https://www.hteacher.net/jiaoshi/20240327/488562.html"/>
    <hyperlink ref="I306" r:id="rId287" display="https://www.hteacher.net/jiaoshi/20240328/488615.html"/>
    <hyperlink ref="I307" r:id="rId288" display="https://www.hteacher.net/jiaoshi/20240328/488620.html"/>
    <hyperlink ref="I308" r:id="rId289" display="https://www.hteacher.net/jiaoshi/20240328/488621.html"/>
    <hyperlink ref="I309" r:id="rId290" display="https://www.hteacher.net/jiaoshi/20240328/488661.html"/>
    <hyperlink ref="I310" r:id="rId291" display="https://www.hteacher.net/jiaoshi/20240330/488975.html"/>
    <hyperlink ref="I311" r:id="rId274" display="https://www.hteacher.net/jiaoshi/20240312/485473.html"/>
    <hyperlink ref="I312" r:id="rId275" display="https://www.hteacher.net/jiaoshi/20240312/485475.html"/>
    <hyperlink ref="I313" r:id="rId292" display="https://www.hteacher.net/jiaoshi/20240312/485477.html"/>
    <hyperlink ref="I314" r:id="rId276" display="https://www.hteacher.net/jiaoshi/20240312/485488.html"/>
    <hyperlink ref="I315" r:id="rId293" display="https://www.hteacher.net/jiaoshi/20240312/485491.html"/>
    <hyperlink ref="I316" r:id="rId294" display="https://www.hteacher.net/jiaoshi/20240307/484867.html"/>
    <hyperlink ref="I317" r:id="rId295" display="https://www.hteacher.net/jiaoshi/20240317/486572.html"/>
    <hyperlink ref="I318" r:id="rId278" display="https://www.hteacher.net/jiaoshi/20240317/486573.html"/>
    <hyperlink ref="I319" r:id="rId296" display="https://www.hteacher.net/jiaoshi/20240317/486574.html"/>
    <hyperlink ref="I320" r:id="rId297" display="https://www.hteacher.net/jiaoshi/20240317/486575.html"/>
    <hyperlink ref="I321" r:id="rId279" display="https://www.hteacher.net/jiaoshi/20240320/487144.html"/>
    <hyperlink ref="I322" r:id="rId280" display="https://www.hteacher.net/jiaoshi/20240322/487719.html"/>
    <hyperlink ref="I323" r:id="rId298" display="https://www.hteacher.net/jiaoshi/20240322/487733.html"/>
    <hyperlink ref="I324" r:id="rId281" display="https://www.hteacher.net/jiaoshi/20240322/487770.html"/>
    <hyperlink ref="I325" r:id="rId299" display="https://www.hteacher.net/jiaoshi/20240325/488005.html"/>
    <hyperlink ref="I326" r:id="rId282" display="https://www.hteacher.net/jiaoshi/20240325/488013.html"/>
    <hyperlink ref="I327" r:id="rId300" display="https://www.hteacher.net/jiaoshi/20240325/488111.html"/>
    <hyperlink ref="I328" r:id="rId284" display="https://www.hteacher.net/jiaoshi/20240325/488113.html"/>
    <hyperlink ref="I329" r:id="rId285" display="https://www.hteacher.net/jiaoshi/20240325/488114.html"/>
    <hyperlink ref="I330" r:id="rId286" display="https://www.hteacher.net/jiaoshi/20240327/488562.html"/>
    <hyperlink ref="I331" r:id="rId287" display="https://www.hteacher.net/jiaoshi/20240328/488615.html"/>
    <hyperlink ref="I332" r:id="rId301" display="https://www.hteacher.net/jiaoshi/20240328/488618.html"/>
    <hyperlink ref="I333" r:id="rId288" display="https://www.hteacher.net/jiaoshi/20240328/488620.html"/>
    <hyperlink ref="I334" r:id="rId289" display="https://www.hteacher.net/jiaoshi/20240328/488621.html"/>
    <hyperlink ref="I335" r:id="rId290" display="https://www.hteacher.net/jiaoshi/20240328/488661.html"/>
    <hyperlink ref="I336" r:id="rId291" display="https://www.hteacher.net/jiaoshi/20240330/488975.html"/>
    <hyperlink ref="I337" r:id="rId302" display="https://www.hteacher.net/jiaoshi/20240401/489217.html"/>
    <hyperlink ref="I338" r:id="rId303" display="https://www.hteacher.net/jiaoshi/20240401/489218.html"/>
    <hyperlink ref="I339" r:id="rId304" display="https://www.hteacher.net/jiaoshi/20240402/489293.html"/>
    <hyperlink ref="I340" r:id="rId305" display="https://www.hteacher.net/jiaoshi/20240407/490060.html"/>
    <hyperlink ref="I341" r:id="rId306" display="https://www.hteacher.net/jiaoshi/20240407/490094.html"/>
    <hyperlink ref="I342" r:id="rId307" display="https://www.hteacher.net/jiaoshi/20240407/490096.html"/>
    <hyperlink ref="I343" r:id="rId308" display="https://www.hteacher.net/jiaoshi/20240407/490097.html"/>
    <hyperlink ref="I344" r:id="rId309" display="https://www.hteacher.net/jiaoshi/20240407/490098.html"/>
    <hyperlink ref="I345" r:id="rId310" display="https://www.hteacher.net/jiaoshi/20240409/490952.html"/>
    <hyperlink ref="I346" r:id="rId311" display="https://www.hteacher.net/jiaoshi/20240410/491016.html"/>
    <hyperlink ref="I347" r:id="rId312" display="https://www.hteacher.net/jiaoshi/20240411/491267.html"/>
    <hyperlink ref="I348" r:id="rId313" display="https://www.hteacher.net/jiaoshi/20240411/491268.html"/>
    <hyperlink ref="I349" r:id="rId314" display="https://www.hteacher.net/jiaoshi/20240411/491270.html"/>
    <hyperlink ref="I350" r:id="rId315" display="https://www.hteacher.net/jiaoshi/20240411/491338.html"/>
    <hyperlink ref="I351" r:id="rId316" display="https://www.hteacher.net/jiaoshi/20240412/491422.html"/>
    <hyperlink ref="I352" r:id="rId317" display="https://www.hteacher.net/jiaoshi/20240412/491424.html"/>
    <hyperlink ref="I353" r:id="rId318" display="https://www.hteacher.net/jiaoshi/20240412/491425.html"/>
    <hyperlink ref="I354" r:id="rId319" display="https://www.hteacher.net/jiaoshi/20240413/491969.html"/>
    <hyperlink ref="I355" r:id="rId320" display="https://www.hteacher.net/jiaoshi/20240415/492222.html"/>
    <hyperlink ref="I356" r:id="rId321" display="https://www.hteacher.net/jiaoshi/20240415/492127.html"/>
    <hyperlink ref="I357" r:id="rId322" display="https://www.hteacher.net/jiaoshi/20240415/492126.html"/>
    <hyperlink ref="I358" r:id="rId323" display="https://www.hteacher.net/jiaoshi/20240415/492124.html"/>
    <hyperlink ref="I359" r:id="rId324" display="https://www.hteacher.net/jiaoshi/20240416/492459.html"/>
    <hyperlink ref="I360" r:id="rId325" display="https://www.hteacher.net/jiaoshi/20240417/492599.html"/>
    <hyperlink ref="I361" r:id="rId326" display="https://www.hteacher.net/jiaoshi/20240418/492810.html"/>
    <hyperlink ref="I362" r:id="rId327" display="https://www.hteacher.net/jiaoshi/20240418/492778.html"/>
    <hyperlink ref="I363" r:id="rId328" display="https://www.hteacher.net/jiaoshi/20240418/492777.html"/>
    <hyperlink ref="I364" r:id="rId329" display="https://www.hteacher.net/jiaoshi/20240423/493855.html"/>
    <hyperlink ref="I365" r:id="rId330" display="https://www.hteacher.net/jiaoshi/20240423/493826.html"/>
    <hyperlink ref="I366" r:id="rId331" display="https://www.hteacher.net/jiaoshi/20240423/493704.html"/>
    <hyperlink ref="I367" r:id="rId332" display="https://www.hteacher.net/jiaoshi/20240424/494034.html"/>
    <hyperlink ref="I368" r:id="rId333" display="https://www.hteacher.net/jiaoshi/20240424/494033.html"/>
    <hyperlink ref="I369" r:id="rId334" display="https://www.hteacher.net/jiaoshi/20240424/494032.html"/>
    <hyperlink ref="I370" r:id="rId335" display="https://www.hteacher.net/jiaoshi/20240424/494031.html"/>
    <hyperlink ref="I371" r:id="rId336" display="https://www.hteacher.net/jiaoshi/20240425/494188.html"/>
    <hyperlink ref="I372" r:id="rId337" display="https://www.hteacher.net/jiaoshi/20240426/494518.html"/>
    <hyperlink ref="I373" r:id="rId338" display="https://www.hteacher.net/jiaoshi/20240426/494517.html"/>
    <hyperlink ref="I374" r:id="rId339" display="https://www.hteacher.net/jiaoshi/20240426/494499.html"/>
    <hyperlink ref="I375" r:id="rId340" display="https://www.hteacher.net/jiaoshi/20240426/494498.html"/>
    <hyperlink ref="I378" r:id="rId341" display="https://www.hteacher.net/jiaoshi/20240518/499040.html"/>
    <hyperlink ref="I379" r:id="rId342" display="https://www.hteacher.net/jiaoshi/20240517/498734.html"/>
    <hyperlink ref="I380" r:id="rId343" display="https://www.hteacher.net/jiaoshi/20240517/498729.html"/>
    <hyperlink ref="I381" r:id="rId343" display="https://www.hteacher.net/jiaoshi/20240517/498729.html"/>
    <hyperlink ref="I382" r:id="rId343" display="https://www.hteacher.net/jiaoshi/20240517/498729.html"/>
    <hyperlink ref="I384" r:id="rId344" display="https://www.hteacher.net/jiaoshi/20240516/498475.html"/>
    <hyperlink ref="I385" r:id="rId345" display="https://www.hteacher.net/jiaoshi/20240515/498306.html"/>
    <hyperlink ref="I387" r:id="rId346" display="https://www.hteacher.net/jiaoshi/20240515/498145.html"/>
    <hyperlink ref="I388" r:id="rId347" display="https://www.hteacher.net/jiaoshi/20240515/498127.html"/>
    <hyperlink ref="I389" r:id="rId348" display="https://www.hteacher.net/jiaoshi/20240514/497951.html"/>
    <hyperlink ref="I392" r:id="rId349" display="https://www.hteacher.net/jiaoshi/20240513/497614.html"/>
    <hyperlink ref="I393" r:id="rId350" display="https://www.hteacher.net/jiaoshi/20240510/496750.html"/>
    <hyperlink ref="I395" r:id="rId351" display="https://www.hteacher.net/jiaoshi/20240508/496286.html"/>
    <hyperlink ref="I396" r:id="rId352" display="https://www.hteacher.net/jiaoshi/20240507/495719.html"/>
    <hyperlink ref="I397" r:id="rId353" display="https://www.hteacher.net/jiaoshi/20240430/495299.html"/>
    <hyperlink ref="I398" r:id="rId354" display="https://www.hteacher.net/jiaoshi/20240430/495283.html"/>
    <hyperlink ref="I399" r:id="rId355" display="https://www.hteacher.net/jiaoshi/20240430/495212.html"/>
    <hyperlink ref="I400" r:id="rId356" display="https://www.hteacher.net/jiaoshi/20240430/495210.html"/>
    <hyperlink ref="I403" r:id="rId357" display="https://www.hteacher.net/jiaoshi/20240429/494941.html"/>
    <hyperlink ref="I406" r:id="rId358" display="https://www.hteacher.net/jiaoshi/20240612/504472.html"/>
    <hyperlink ref="I409" r:id="rId359" display="https://www.hteacher.net/jiaoshi/20240607/503674.html"/>
    <hyperlink ref="I411" r:id="rId360" display="https://www.hteacher.net/jiaoshi/20240607/503529.html"/>
    <hyperlink ref="I412" r:id="rId361" display="https://www.hteacher.net/jiaoshi/20240316/503104.html"/>
    <hyperlink ref="I415" r:id="rId362" display="https://www.hteacher.net/jiaoshi/20240606/503030.html"/>
    <hyperlink ref="I417" r:id="rId363" display="https://www.hteacher.net/jiaoshi/20240603/502200.html"/>
    <hyperlink ref="I418" r:id="rId364" display="https://www.hteacher.net/jiaoshi/20240603/502098.html"/>
    <hyperlink ref="I419" r:id="rId365" display="https://www.hteacher.net/jiaoshi/20240531/501846.html"/>
    <hyperlink ref="I420" r:id="rId366" display="https://www.hteacher.net/jiaoshi/20240531/501735.html"/>
    <hyperlink ref="I421" r:id="rId367" display="https://www.hteacher.net/jiaoshi/20240531/501733.html"/>
    <hyperlink ref="I424" r:id="rId368" display="https://www.hteacher.net/jiaoshi/20240530/501540.html"/>
    <hyperlink ref="I425" r:id="rId369" display="https://www.hteacher.net/jiaoshi/20240530/501537.html"/>
    <hyperlink ref="I426" r:id="rId370" display="https://www.hteacher.net/jiaoshi/20240529/501484.html"/>
    <hyperlink ref="I429" r:id="rId371" display="https://www.hteacher.net/jiaoshi/20240527/500710.html"/>
    <hyperlink ref="I430" r:id="rId372" display="https://www.hteacher.net/jiaoshi/20240524/500557.html"/>
    <hyperlink ref="I431" r:id="rId373" display="https://www.hteacher.net/jiaoshi/20240523/500023.html"/>
    <hyperlink ref="I432" r:id="rId374" display="https://www.hteacher.net/jiaoshi/20240523/500002.html"/>
    <hyperlink ref="I679" r:id="rId375" display="https://www.hteacher.net/jiaoshi/20241015/530305.html"/>
    <hyperlink ref="I680" r:id="rId376" display="https://www.hteacher.net/jiaoshi/20241015/530303.html"/>
    <hyperlink ref="I682" r:id="rId377" display="https://www.hteacher.net/jiaoshi/20241015/530253.html"/>
    <hyperlink ref="I683" r:id="rId378" display="https://www.hteacher.net/jiaoshi/20241012/529661.html"/>
    <hyperlink ref="I684" r:id="rId379" display="https://www.hteacher.net/jiaoshi/20241011/529452.html"/>
    <hyperlink ref="I691" r:id="rId380" display="https://www.hteacher.net/jiaoshi/20241009/529144.html"/>
    <hyperlink ref="I695" r:id="rId381" display="https://www.hteacher.net/jiaoshi/20241008/528940.html"/>
    <hyperlink ref="I699" r:id="rId382" display="https://www.hteacher.net/jiaoshi/20240929/528678.html"/>
    <hyperlink ref="I702" r:id="rId383" display="https://www.hteacher.net/jiaoshi/20240929/528672.html"/>
    <hyperlink ref="I703" r:id="rId384" display="https://www.hteacher.net/jiaoshi/20240929/528668.html"/>
    <hyperlink ref="I705" r:id="rId385" display="https://www.hteacher.net/jiaoshi/20241128/533982.html"/>
    <hyperlink ref="I706" r:id="rId386" display="https://www.hteacher.net/jiaoshi/20241128/533981.html"/>
    <hyperlink ref="I707" r:id="rId387" display="https://www.hteacher.net/jiaoshi/20241127/533954.html"/>
    <hyperlink ref="I708" r:id="rId388" display="https://www.hteacher.net/jiaoshi/20241127/533953.html"/>
    <hyperlink ref="I710" r:id="rId389" display="https://www.hteacher.net/jiaoshi/20241126/533893.html"/>
    <hyperlink ref="I711" r:id="rId390" display="https://www.hteacher.net/jiaoshi/20241126/533892.html"/>
    <hyperlink ref="I713" r:id="rId391" display="https://www.hteacher.net/jiaoshi/20241126/533890.html"/>
    <hyperlink ref="I715" r:id="rId392" display="https://www.hteacher.net/jiaoshi/20241125/533859.html"/>
    <hyperlink ref="I716" r:id="rId393" display="https://www.hteacher.net/jiaoshi/20241122/533804.html"/>
    <hyperlink ref="I718" r:id="rId394" display="https://www.hteacher.net/jiaoshi/20241122/533799.html"/>
    <hyperlink ref="I724" r:id="rId395" display="https://www.hteacher.net/jiaoshi/20241121/533740.html"/>
    <hyperlink ref="I726" r:id="rId396" display="https://www.hteacher.net/jiaoshi/20241121/533738.html"/>
    <hyperlink ref="I728" r:id="rId397" display="https://www.hteacher.net/jiaoshi/20241120/533690.html"/>
    <hyperlink ref="I730" r:id="rId398" display="https://www.hteacher.net/jiaoshi/20241119/533644.html"/>
    <hyperlink ref="I731" r:id="rId398" display="https://www.hteacher.net/jiaoshi/20241119/533644.html"/>
    <hyperlink ref="I735" r:id="rId399" display="https://www.hteacher.net/jiaoshi/20241030/532604.html"/>
    <hyperlink ref="I736" r:id="rId400" display="https://www.hteacher.net/jiaoshi/20241030/532594.html"/>
    <hyperlink ref="I741" r:id="rId401" display="https://www.hteacher.net/jiaoshi/20241028/532246.html"/>
    <hyperlink ref="I742" r:id="rId402" display="https://www.hteacher.net/jiaoshi/20241025/532005.html"/>
    <hyperlink ref="I748" r:id="rId403" display="https://www.hteacher.net/jiaoshi/20241022/531255.html"/>
    <hyperlink ref="I749" r:id="rId404" display="https://www.hteacher.net/jiaoshi/20241021/531176.html"/>
    <hyperlink ref="I758" r:id="rId405" display="https://www.hteacher.net/jiaoshi/20241017/530612.html"/>
    <hyperlink ref="I760" r:id="rId406" display="https://www.hteacher.net/jiaoshi/20241017/530608.html"/>
    <hyperlink ref="I761" r:id="rId407" display="https://www.hteacher.net/jiaoshi/20241016/530418.html"/>
    <hyperlink ref="I762" r:id="rId408" display="https://www.hteacher.net/jiaoshi/20241016/530416.html"/>
    <hyperlink ref="I765" r:id="rId409" display="https://www.hteacher.net/jiaoshi/20241106/533077.html"/>
    <hyperlink ref="I766" r:id="rId410" display="https://www.hteacher.net/jiaoshi/20241106/533069.html"/>
    <hyperlink ref="I770" r:id="rId411" display="https://www.hteacher.net/jiaoshi/20241104/532971.html"/>
    <hyperlink ref="I778" r:id="rId412" display="https://www.hteacher.net/jiaoshi/20241101/532759.html"/>
    <hyperlink ref="I779" r:id="rId413" display="https://www.hteacher.net/jiaoshi/20241101/532757.html"/>
    <hyperlink ref="I781" r:id="rId414" display="https://www.hteacher.net/jiaoshi/20241031/532712.html"/>
    <hyperlink ref="I782" r:id="rId415" display="https://www.hteacher.net/jiaoshi/20241031/532710.html"/>
    <hyperlink ref="I783" r:id="rId416" display="https://www.hteacher.net/jiaoshi/20241031/532709.html"/>
    <hyperlink ref="I784" r:id="rId417" display="https://www.hteacher.net/jiaoshi/20241031/532708.html"/>
    <hyperlink ref="I785" r:id="rId418" display="https://www.hteacher.net/jiaoshi/20241031/532707.html"/>
    <hyperlink ref="I786" r:id="rId419" display="https://www.hteacher.net/jiaoshi/20241031/532706.html"/>
    <hyperlink ref="I787" r:id="rId420" display="https://www.hteacher.net/jiaoshi/20241031/532705.html"/>
    <hyperlink ref="I788" r:id="rId421" display="https://www.hteacher.net/jiaoshi/20241031/532704.html"/>
    <hyperlink ref="I789" r:id="rId422" display="https://www.hteacher.net/jiaoshi/20241031/532703.html"/>
    <hyperlink ref="I790" r:id="rId423" display="https://www.hteacher.net/jiaoshi/20241031/532702.html"/>
    <hyperlink ref="I793" r:id="rId424" display="https://www.hteacher.net/jiaoshi/20241031/532694.html"/>
    <hyperlink ref="I796" r:id="rId425" display="https://www.hteacher.net/jiaoshi/20241115/533531.html"/>
    <hyperlink ref="I804" r:id="rId426" display="https://www.hteacher.net/jiaoshi/20241114/533458.html"/>
    <hyperlink ref="I807" r:id="rId427" display="https://www.hteacher.net/jiaoshi/20241114/533455.html"/>
    <hyperlink ref="I813" r:id="rId428" display="https://www.hteacher.net/jiaoshi/20241113/533422.html"/>
    <hyperlink ref="I814" r:id="rId429" display="https://www.hteacher.net/jiaoshi/20241113/533413.html"/>
    <hyperlink ref="I815" r:id="rId430" display="https://www.hteacher.net/jiaoshi/20241111/533271.html"/>
    <hyperlink ref="I816" r:id="rId431" display="https://www.hteacher.net/jiaoshi/20241111/533242.html"/>
    <hyperlink ref="I817" r:id="rId432" display="https://www.hteacher.net/jiaoshi/20241108/533202.html"/>
    <hyperlink ref="I818" r:id="rId433" display="https://www.hteacher.net/jiaoshi/20241107/533157.html"/>
    <hyperlink ref="I824" r:id="rId434" display="https://www.hteacher.net/jiaoshi/20240725/517145.html"/>
    <hyperlink ref="I825" r:id="rId361" display="https://www.hteacher.net/jiaoshi/20240316/503104.html"/>
    <hyperlink ref="I826" r:id="rId435" display="https://www.hteacher.net/jiaoshi/20240801/518560.html"/>
    <hyperlink ref="I827" r:id="rId436" display="https://www.hteacher.net/jiaoshi/20240709/511914.html"/>
    <hyperlink ref="I828" r:id="rId437" display="https://www.hteacher.net/jiaoshi/20240808/520441.html"/>
    <hyperlink ref="I829" r:id="rId84" display="https://www.hteacher.net/jiaoshi/20230714/437924.html"/>
    <hyperlink ref="I830" r:id="rId438" display="https://www.hteacher.net/jiaoshi/20240618/505732.html"/>
    <hyperlink ref="I831" r:id="rId439" display="https://www.hteacher.net/jiaoshi/20240805/519312.html"/>
    <hyperlink ref="I832" r:id="rId316" display="https://www.hteacher.net/jiaoshi/20240412/491422.html"/>
    <hyperlink ref="I834" r:id="rId373" display="https://www.hteacher.net/jiaoshi/20240523/500023.html"/>
    <hyperlink ref="I836" r:id="rId440" display="https://www.hteacher.net/jiaoshi/20240801/518894.html"/>
    <hyperlink ref="I835" r:id="rId367" display="https://www.hteacher.net/jiaoshi/20240531/501733.html"/>
    <hyperlink ref="I837" r:id="rId356" display="https://www.hteacher.net/jiaoshi/20240430/495210.html"/>
    <hyperlink ref="I838" r:id="rId355" display="https://www.hteacher.net/jiaoshi/20240430/495212.html"/>
    <hyperlink ref="I839" r:id="rId360" display="https://www.hteacher.net/jiaoshi/20240607/503529.html"/>
    <hyperlink ref="I840" r:id="rId368" display="https://www.hteacher.net/jiaoshi/20240530/501540.html"/>
    <hyperlink ref="I841" r:id="rId441" display="https://www.hteacher.net/jiaoshi/20240614/505065.html"/>
    <hyperlink ref="I842" r:id="rId359" display="https://www.hteacher.net/jiaoshi/20240607/503674.html"/>
    <hyperlink ref="I850" r:id="rId442" display="https://www.hteacher.net/jiaoshi/20240709/511570.html"/>
    <hyperlink ref="I846" r:id="rId350" display="https://www.hteacher.net/jiaoshi/20240510/496750.html"/>
    <hyperlink ref="I847" r:id="rId279" display="https://www.hteacher.net/jiaoshi/20240320/487144.html"/>
    <hyperlink ref="I843" r:id="rId352" display="https://www.hteacher.net/jiaoshi/20240507/495719.html"/>
    <hyperlink ref="I849" r:id="rId443" display="https://www.hteacher.net/jiaoshi/20240717/514763_2.html"/>
    <hyperlink ref="I848" r:id="rId444" display="https://www.hteacher.net/jiaoshi/20240718/515306.html"/>
    <hyperlink ref="I844" r:id="rId445" display="https://www.hteacher.net/jiaoshi/20240716/514596.html"/>
    <hyperlink ref="I845" r:id="rId446" display="https://www.hteacher.net/jiaoshi/20240701/509275.html"/>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zoomScale="80" zoomScaleNormal="80" topLeftCell="B15" workbookViewId="0">
      <selection activeCell="N10" sqref="N10"/>
    </sheetView>
  </sheetViews>
  <sheetFormatPr defaultColWidth="8.83333333333333" defaultRowHeight="16.5"/>
  <cols>
    <col min="1" max="1" width="9.16666666666667" style="38" hidden="1" customWidth="1"/>
    <col min="2" max="2" width="11.1666666666667" style="38" customWidth="1"/>
    <col min="3" max="3" width="71" style="38" customWidth="1"/>
    <col min="4" max="4" width="14.1666666666667" style="38" customWidth="1"/>
    <col min="5" max="5" width="8.33333333333333" style="27" hidden="1" customWidth="1"/>
    <col min="6" max="6" width="17.5" style="38" hidden="1" customWidth="1"/>
    <col min="7" max="7" width="9.16666666666667" style="38" hidden="1" customWidth="1"/>
    <col min="8" max="8" width="19.1666666666667" style="38" customWidth="1"/>
    <col min="9" max="10" width="19.1666666666667" style="38" hidden="1" customWidth="1"/>
    <col min="11" max="11" width="60" style="38" customWidth="1"/>
    <col min="12" max="16384" width="8.83333333333333" style="38"/>
  </cols>
  <sheetData>
    <row r="1" ht="29" customHeight="1" spans="2:11">
      <c r="B1" s="39" t="s">
        <v>1693</v>
      </c>
      <c r="C1" s="39"/>
      <c r="D1" s="39"/>
      <c r="E1" s="39"/>
      <c r="F1" s="39"/>
      <c r="G1" s="39"/>
      <c r="H1" s="39"/>
      <c r="I1" s="39"/>
      <c r="J1" s="39"/>
      <c r="K1" s="39"/>
    </row>
    <row r="2" s="27" customFormat="1" spans="1:11">
      <c r="A2" s="40" t="s">
        <v>1694</v>
      </c>
      <c r="B2" s="40" t="s">
        <v>1695</v>
      </c>
      <c r="C2" s="40" t="s">
        <v>1696</v>
      </c>
      <c r="D2" s="41" t="s">
        <v>1697</v>
      </c>
      <c r="E2" s="42" t="s">
        <v>1698</v>
      </c>
      <c r="F2" s="42" t="s">
        <v>1699</v>
      </c>
      <c r="G2" s="42" t="s">
        <v>1700</v>
      </c>
      <c r="H2" s="43" t="s">
        <v>1701</v>
      </c>
      <c r="I2" s="43" t="s">
        <v>1702</v>
      </c>
      <c r="J2" s="43" t="s">
        <v>1703</v>
      </c>
      <c r="K2" s="57" t="s">
        <v>1704</v>
      </c>
    </row>
    <row r="3" spans="1:11">
      <c r="A3" s="44" t="s">
        <v>459</v>
      </c>
      <c r="B3" s="45" t="s">
        <v>57</v>
      </c>
      <c r="C3" s="45" t="s">
        <v>835</v>
      </c>
      <c r="D3" s="46">
        <v>45309</v>
      </c>
      <c r="E3" s="47">
        <v>60</v>
      </c>
      <c r="F3" s="45" t="s">
        <v>836</v>
      </c>
      <c r="G3" s="48" t="s">
        <v>24</v>
      </c>
      <c r="H3" s="49" t="s">
        <v>363</v>
      </c>
      <c r="I3" s="45"/>
      <c r="J3" s="45" t="s">
        <v>1705</v>
      </c>
      <c r="K3" s="58" t="s">
        <v>1706</v>
      </c>
    </row>
    <row r="4" spans="1:11">
      <c r="A4" s="44" t="s">
        <v>530</v>
      </c>
      <c r="B4" s="45" t="s">
        <v>849</v>
      </c>
      <c r="C4" s="45" t="s">
        <v>850</v>
      </c>
      <c r="D4" s="46">
        <v>45314</v>
      </c>
      <c r="E4" s="47" t="s">
        <v>661</v>
      </c>
      <c r="F4" s="48" t="s">
        <v>24</v>
      </c>
      <c r="G4" s="48" t="s">
        <v>24</v>
      </c>
      <c r="H4" s="49" t="s">
        <v>363</v>
      </c>
      <c r="I4" s="45"/>
      <c r="J4" s="45" t="s">
        <v>1705</v>
      </c>
      <c r="K4" s="58" t="s">
        <v>1707</v>
      </c>
    </row>
    <row r="5" spans="1:11">
      <c r="A5" s="44" t="s">
        <v>455</v>
      </c>
      <c r="B5" s="45" t="s">
        <v>160</v>
      </c>
      <c r="C5" s="45" t="s">
        <v>905</v>
      </c>
      <c r="D5" s="46">
        <v>45343</v>
      </c>
      <c r="E5" s="47">
        <v>36</v>
      </c>
      <c r="F5" s="45" t="s">
        <v>906</v>
      </c>
      <c r="G5" s="48">
        <v>45361</v>
      </c>
      <c r="H5" s="50" t="s">
        <v>363</v>
      </c>
      <c r="I5" s="48"/>
      <c r="J5" s="45" t="s">
        <v>1705</v>
      </c>
      <c r="K5" s="58" t="s">
        <v>1708</v>
      </c>
    </row>
    <row r="6" spans="1:11">
      <c r="A6" s="44" t="s">
        <v>963</v>
      </c>
      <c r="B6" s="45" t="s">
        <v>964</v>
      </c>
      <c r="C6" s="45" t="s">
        <v>965</v>
      </c>
      <c r="D6" s="46">
        <v>45364</v>
      </c>
      <c r="E6" s="47">
        <v>9257</v>
      </c>
      <c r="F6" s="48" t="s">
        <v>966</v>
      </c>
      <c r="G6" s="48">
        <v>45402</v>
      </c>
      <c r="H6" s="48" t="s">
        <v>967</v>
      </c>
      <c r="I6" s="48"/>
      <c r="J6" s="45" t="s">
        <v>1705</v>
      </c>
      <c r="K6" s="58" t="s">
        <v>1709</v>
      </c>
    </row>
    <row r="7" spans="1:11">
      <c r="A7" s="44" t="s">
        <v>462</v>
      </c>
      <c r="B7" s="45" t="s">
        <v>767</v>
      </c>
      <c r="C7" s="45" t="s">
        <v>969</v>
      </c>
      <c r="D7" s="46">
        <v>45366</v>
      </c>
      <c r="E7" s="47">
        <v>62</v>
      </c>
      <c r="F7" s="48" t="s">
        <v>970</v>
      </c>
      <c r="G7" s="51" t="s">
        <v>12</v>
      </c>
      <c r="H7" s="50" t="s">
        <v>363</v>
      </c>
      <c r="I7" s="48"/>
      <c r="J7" s="45" t="s">
        <v>1705</v>
      </c>
      <c r="K7" s="58" t="s">
        <v>1710</v>
      </c>
    </row>
    <row r="8" spans="1:11">
      <c r="A8" s="52" t="s">
        <v>510</v>
      </c>
      <c r="B8" s="52" t="s">
        <v>108</v>
      </c>
      <c r="C8" s="52" t="s">
        <v>1160</v>
      </c>
      <c r="D8" s="46">
        <v>45367</v>
      </c>
      <c r="E8" s="44">
        <v>83</v>
      </c>
      <c r="F8" s="52" t="s">
        <v>134</v>
      </c>
      <c r="G8" s="53">
        <v>45404</v>
      </c>
      <c r="H8" s="48" t="s">
        <v>967</v>
      </c>
      <c r="I8" s="48"/>
      <c r="J8" s="45" t="s">
        <v>1705</v>
      </c>
      <c r="K8" s="59" t="s">
        <v>1643</v>
      </c>
    </row>
    <row r="9" spans="1:11">
      <c r="A9" s="52" t="s">
        <v>492</v>
      </c>
      <c r="B9" s="52" t="s">
        <v>51</v>
      </c>
      <c r="C9" s="52" t="s">
        <v>972</v>
      </c>
      <c r="D9" s="54">
        <v>45371</v>
      </c>
      <c r="E9" s="44">
        <v>204</v>
      </c>
      <c r="F9" s="53" t="s">
        <v>973</v>
      </c>
      <c r="G9" s="53">
        <v>45382</v>
      </c>
      <c r="H9" s="55" t="s">
        <v>363</v>
      </c>
      <c r="I9" s="48" t="s">
        <v>1711</v>
      </c>
      <c r="J9" s="48" t="s">
        <v>1712</v>
      </c>
      <c r="K9" s="59" t="s">
        <v>1685</v>
      </c>
    </row>
    <row r="10" spans="1:11">
      <c r="A10" s="52" t="s">
        <v>568</v>
      </c>
      <c r="B10" s="52" t="s">
        <v>231</v>
      </c>
      <c r="C10" s="52" t="s">
        <v>1054</v>
      </c>
      <c r="D10" s="46">
        <v>45394</v>
      </c>
      <c r="E10" s="44">
        <v>41</v>
      </c>
      <c r="F10" s="52" t="s">
        <v>1654</v>
      </c>
      <c r="G10" s="53">
        <v>45409</v>
      </c>
      <c r="H10" s="55" t="s">
        <v>363</v>
      </c>
      <c r="I10" s="52"/>
      <c r="J10" s="45" t="s">
        <v>1705</v>
      </c>
      <c r="K10" s="59" t="s">
        <v>1655</v>
      </c>
    </row>
    <row r="11" spans="1:11">
      <c r="A11" s="52" t="s">
        <v>462</v>
      </c>
      <c r="B11" s="52" t="s">
        <v>519</v>
      </c>
      <c r="C11" s="52" t="s">
        <v>1143</v>
      </c>
      <c r="D11" s="54">
        <v>45412</v>
      </c>
      <c r="E11" s="44">
        <v>43</v>
      </c>
      <c r="F11" s="52" t="s">
        <v>1664</v>
      </c>
      <c r="G11" s="53">
        <v>45444</v>
      </c>
      <c r="H11" s="55" t="s">
        <v>1713</v>
      </c>
      <c r="I11" s="52"/>
      <c r="J11" s="45" t="s">
        <v>1705</v>
      </c>
      <c r="K11" s="59" t="s">
        <v>1665</v>
      </c>
    </row>
    <row r="12" spans="1:11">
      <c r="A12" s="52" t="s">
        <v>462</v>
      </c>
      <c r="B12" s="52" t="s">
        <v>519</v>
      </c>
      <c r="C12" s="52" t="s">
        <v>1141</v>
      </c>
      <c r="D12" s="54">
        <v>45412</v>
      </c>
      <c r="E12" s="44">
        <v>42</v>
      </c>
      <c r="F12" s="52" t="s">
        <v>1664</v>
      </c>
      <c r="G12" s="53">
        <v>45444</v>
      </c>
      <c r="H12" s="55" t="s">
        <v>1713</v>
      </c>
      <c r="I12" s="52"/>
      <c r="J12" s="45" t="s">
        <v>1705</v>
      </c>
      <c r="K12" s="59" t="s">
        <v>1666</v>
      </c>
    </row>
    <row r="13" spans="1:11">
      <c r="A13" s="52" t="s">
        <v>492</v>
      </c>
      <c r="B13" s="52" t="s">
        <v>328</v>
      </c>
      <c r="C13" s="52" t="s">
        <v>1135</v>
      </c>
      <c r="D13" s="54">
        <v>45419</v>
      </c>
      <c r="E13" s="44">
        <v>200</v>
      </c>
      <c r="F13" s="52" t="s">
        <v>1675</v>
      </c>
      <c r="G13" s="53">
        <v>45431</v>
      </c>
      <c r="H13" s="52" t="s">
        <v>1676</v>
      </c>
      <c r="I13" s="52" t="s">
        <v>1714</v>
      </c>
      <c r="J13" s="48" t="s">
        <v>1712</v>
      </c>
      <c r="K13" s="59" t="s">
        <v>1677</v>
      </c>
    </row>
    <row r="14" spans="1:11">
      <c r="A14" s="52" t="s">
        <v>492</v>
      </c>
      <c r="B14" s="52" t="s">
        <v>51</v>
      </c>
      <c r="C14" s="52" t="s">
        <v>1130</v>
      </c>
      <c r="D14" s="54">
        <v>45422</v>
      </c>
      <c r="E14" s="44">
        <v>667</v>
      </c>
      <c r="F14" s="53" t="s">
        <v>1683</v>
      </c>
      <c r="G14" s="53">
        <v>45445</v>
      </c>
      <c r="H14" s="55" t="s">
        <v>1715</v>
      </c>
      <c r="I14" s="48" t="s">
        <v>1711</v>
      </c>
      <c r="J14" s="48" t="s">
        <v>1712</v>
      </c>
      <c r="K14" s="59" t="s">
        <v>1684</v>
      </c>
    </row>
    <row r="15" spans="1:11">
      <c r="A15" s="52" t="s">
        <v>568</v>
      </c>
      <c r="B15" s="52" t="s">
        <v>252</v>
      </c>
      <c r="C15" s="52" t="s">
        <v>1191</v>
      </c>
      <c r="D15" s="46">
        <v>45435</v>
      </c>
      <c r="E15" s="44">
        <v>130</v>
      </c>
      <c r="F15" s="52" t="s">
        <v>1658</v>
      </c>
      <c r="G15" s="53">
        <v>45465</v>
      </c>
      <c r="H15" s="55" t="s">
        <v>363</v>
      </c>
      <c r="I15" s="52"/>
      <c r="J15" s="45" t="s">
        <v>1705</v>
      </c>
      <c r="K15" s="59" t="s">
        <v>1659</v>
      </c>
    </row>
    <row r="16" spans="1:11">
      <c r="A16" s="52" t="s">
        <v>458</v>
      </c>
      <c r="B16" s="52" t="s">
        <v>268</v>
      </c>
      <c r="C16" s="52" t="s">
        <v>1179</v>
      </c>
      <c r="D16" s="54">
        <v>45442</v>
      </c>
      <c r="E16" s="44">
        <v>66</v>
      </c>
      <c r="F16" s="52" t="s">
        <v>1668</v>
      </c>
      <c r="G16" s="53">
        <v>45458</v>
      </c>
      <c r="H16" s="55" t="s">
        <v>1716</v>
      </c>
      <c r="I16" s="52"/>
      <c r="J16" s="45" t="s">
        <v>1705</v>
      </c>
      <c r="K16" s="59" t="s">
        <v>1670</v>
      </c>
    </row>
    <row r="17" spans="1:11">
      <c r="A17" s="52" t="s">
        <v>568</v>
      </c>
      <c r="B17" s="52" t="s">
        <v>46</v>
      </c>
      <c r="C17" s="52" t="s">
        <v>1175</v>
      </c>
      <c r="D17" s="54">
        <v>45443</v>
      </c>
      <c r="E17" s="44">
        <v>11</v>
      </c>
      <c r="F17" s="52" t="s">
        <v>1660</v>
      </c>
      <c r="G17" s="53">
        <v>45465</v>
      </c>
      <c r="H17" s="55" t="s">
        <v>363</v>
      </c>
      <c r="I17" s="52"/>
      <c r="J17" s="45" t="s">
        <v>1705</v>
      </c>
      <c r="K17" s="59" t="s">
        <v>1661</v>
      </c>
    </row>
    <row r="18" spans="1:11">
      <c r="A18" s="52" t="s">
        <v>462</v>
      </c>
      <c r="B18" s="52" t="s">
        <v>268</v>
      </c>
      <c r="C18" s="52" t="s">
        <v>1158</v>
      </c>
      <c r="D18" s="54">
        <v>45450</v>
      </c>
      <c r="E18" s="44">
        <v>60</v>
      </c>
      <c r="F18" s="53">
        <v>45432</v>
      </c>
      <c r="G18" s="52" t="s">
        <v>24</v>
      </c>
      <c r="H18" s="52" t="s">
        <v>388</v>
      </c>
      <c r="I18" s="52"/>
      <c r="J18" s="45" t="s">
        <v>1705</v>
      </c>
      <c r="K18" s="59" t="s">
        <v>1667</v>
      </c>
    </row>
    <row r="19" spans="1:11">
      <c r="A19" s="52" t="s">
        <v>518</v>
      </c>
      <c r="B19" s="52" t="s">
        <v>172</v>
      </c>
      <c r="C19" s="52" t="s">
        <v>1155</v>
      </c>
      <c r="D19" s="54">
        <v>45450</v>
      </c>
      <c r="E19" s="44">
        <v>12</v>
      </c>
      <c r="F19" s="54" t="s">
        <v>1673</v>
      </c>
      <c r="G19" s="52" t="s">
        <v>24</v>
      </c>
      <c r="H19" s="55" t="s">
        <v>1713</v>
      </c>
      <c r="I19" s="52"/>
      <c r="J19" s="45" t="s">
        <v>1705</v>
      </c>
      <c r="K19" s="59" t="s">
        <v>1674</v>
      </c>
    </row>
    <row r="20" spans="1:11">
      <c r="A20" s="52" t="s">
        <v>568</v>
      </c>
      <c r="B20" s="52" t="s">
        <v>219</v>
      </c>
      <c r="C20" s="52" t="s">
        <v>1151</v>
      </c>
      <c r="D20" s="46">
        <v>45455</v>
      </c>
      <c r="E20" s="44">
        <v>134</v>
      </c>
      <c r="F20" s="52" t="s">
        <v>1656</v>
      </c>
      <c r="G20" s="53">
        <v>45479</v>
      </c>
      <c r="H20" s="55" t="s">
        <v>363</v>
      </c>
      <c r="I20" s="52"/>
      <c r="J20" s="45" t="s">
        <v>1705</v>
      </c>
      <c r="K20" s="52" t="s">
        <v>1657</v>
      </c>
    </row>
    <row r="21" spans="1:11">
      <c r="A21" s="52" t="s">
        <v>518</v>
      </c>
      <c r="B21" s="52" t="s">
        <v>268</v>
      </c>
      <c r="C21" s="52" t="s">
        <v>1225</v>
      </c>
      <c r="D21" s="54">
        <v>45457</v>
      </c>
      <c r="E21" s="44">
        <v>74</v>
      </c>
      <c r="F21" s="52" t="s">
        <v>1671</v>
      </c>
      <c r="G21" s="53">
        <v>45479</v>
      </c>
      <c r="H21" s="48" t="s">
        <v>967</v>
      </c>
      <c r="I21" s="48"/>
      <c r="J21" s="45" t="s">
        <v>1705</v>
      </c>
      <c r="K21" s="59" t="s">
        <v>1672</v>
      </c>
    </row>
    <row r="22" spans="1:11">
      <c r="A22" s="52" t="s">
        <v>501</v>
      </c>
      <c r="B22" s="52" t="s">
        <v>670</v>
      </c>
      <c r="C22" s="52" t="s">
        <v>1220</v>
      </c>
      <c r="D22" s="46">
        <v>45461</v>
      </c>
      <c r="E22" s="44">
        <v>40</v>
      </c>
      <c r="F22" s="52" t="s">
        <v>1650</v>
      </c>
      <c r="G22" s="52" t="s">
        <v>24</v>
      </c>
      <c r="H22" s="55" t="s">
        <v>1713</v>
      </c>
      <c r="I22" s="52"/>
      <c r="J22" s="45" t="s">
        <v>1705</v>
      </c>
      <c r="K22" s="59" t="s">
        <v>1651</v>
      </c>
    </row>
    <row r="23" spans="1:11">
      <c r="A23" s="52" t="s">
        <v>492</v>
      </c>
      <c r="B23" s="52" t="s">
        <v>373</v>
      </c>
      <c r="C23" s="52" t="s">
        <v>1200</v>
      </c>
      <c r="D23" s="54">
        <v>45474</v>
      </c>
      <c r="E23" s="44">
        <v>200</v>
      </c>
      <c r="F23" s="52" t="s">
        <v>1681</v>
      </c>
      <c r="G23" s="53">
        <v>45487</v>
      </c>
      <c r="H23" s="55" t="s">
        <v>1715</v>
      </c>
      <c r="I23" s="52" t="s">
        <v>1717</v>
      </c>
      <c r="J23" s="48" t="s">
        <v>1712</v>
      </c>
      <c r="K23" s="59" t="s">
        <v>1682</v>
      </c>
    </row>
    <row r="24" spans="1:11">
      <c r="A24" s="52" t="s">
        <v>510</v>
      </c>
      <c r="B24" s="52" t="s">
        <v>202</v>
      </c>
      <c r="C24" s="52" t="s">
        <v>1201</v>
      </c>
      <c r="D24" s="54">
        <v>45474</v>
      </c>
      <c r="E24" s="44">
        <v>30</v>
      </c>
      <c r="F24" s="52" t="s">
        <v>1718</v>
      </c>
      <c r="G24" s="52" t="s">
        <v>24</v>
      </c>
      <c r="H24" s="55" t="s">
        <v>363</v>
      </c>
      <c r="I24" s="52"/>
      <c r="J24" s="52"/>
      <c r="K24" s="60" t="s">
        <v>1719</v>
      </c>
    </row>
    <row r="25" spans="1:11">
      <c r="A25" s="52" t="s">
        <v>459</v>
      </c>
      <c r="B25" s="52" t="s">
        <v>81</v>
      </c>
      <c r="C25" s="52" t="s">
        <v>1241</v>
      </c>
      <c r="D25" s="46">
        <v>45482</v>
      </c>
      <c r="E25" s="44">
        <v>24</v>
      </c>
      <c r="F25" s="52" t="s">
        <v>1645</v>
      </c>
      <c r="G25" s="53">
        <v>45494</v>
      </c>
      <c r="H25" s="55" t="s">
        <v>363</v>
      </c>
      <c r="I25" s="52"/>
      <c r="J25" s="45" t="s">
        <v>1705</v>
      </c>
      <c r="K25" s="61" t="s">
        <v>1646</v>
      </c>
    </row>
    <row r="26" spans="1:11">
      <c r="A26" s="52" t="s">
        <v>492</v>
      </c>
      <c r="B26" s="52" t="s">
        <v>1690</v>
      </c>
      <c r="C26" s="52" t="s">
        <v>1242</v>
      </c>
      <c r="D26" s="54">
        <v>45482</v>
      </c>
      <c r="E26" s="44">
        <v>60</v>
      </c>
      <c r="F26" s="52" t="s">
        <v>1691</v>
      </c>
      <c r="G26" s="53">
        <v>45498</v>
      </c>
      <c r="H26" s="55" t="s">
        <v>1715</v>
      </c>
      <c r="I26" s="52" t="s">
        <v>1720</v>
      </c>
      <c r="J26" s="48" t="s">
        <v>1712</v>
      </c>
      <c r="K26" s="59" t="s">
        <v>1692</v>
      </c>
    </row>
    <row r="27" spans="1:11">
      <c r="A27" s="52" t="s">
        <v>480</v>
      </c>
      <c r="B27" s="52" t="s">
        <v>386</v>
      </c>
      <c r="C27" s="52" t="s">
        <v>1226</v>
      </c>
      <c r="D27" s="54">
        <v>45483</v>
      </c>
      <c r="E27" s="44">
        <v>100</v>
      </c>
      <c r="F27" s="52" t="s">
        <v>1721</v>
      </c>
      <c r="G27" s="52" t="s">
        <v>24</v>
      </c>
      <c r="H27" s="48" t="s">
        <v>967</v>
      </c>
      <c r="I27" s="52"/>
      <c r="J27" s="52"/>
      <c r="K27" s="60" t="s">
        <v>1722</v>
      </c>
    </row>
    <row r="28" spans="1:11">
      <c r="A28" s="52" t="s">
        <v>518</v>
      </c>
      <c r="B28" s="52" t="s">
        <v>1723</v>
      </c>
      <c r="C28" s="52" t="s">
        <v>1234</v>
      </c>
      <c r="D28" s="54">
        <v>45483</v>
      </c>
      <c r="E28" s="44">
        <v>11</v>
      </c>
      <c r="F28" s="52" t="s">
        <v>1724</v>
      </c>
      <c r="G28" s="52" t="s">
        <v>24</v>
      </c>
      <c r="H28" s="55" t="s">
        <v>1716</v>
      </c>
      <c r="I28" s="52"/>
      <c r="J28" s="52"/>
      <c r="K28" s="60" t="s">
        <v>1725</v>
      </c>
    </row>
    <row r="29" spans="1:11">
      <c r="A29" s="52" t="s">
        <v>501</v>
      </c>
      <c r="B29" s="52" t="s">
        <v>360</v>
      </c>
      <c r="C29" s="52" t="s">
        <v>361</v>
      </c>
      <c r="D29" s="46">
        <v>45487</v>
      </c>
      <c r="E29" s="44">
        <v>120</v>
      </c>
      <c r="F29" s="52" t="s">
        <v>362</v>
      </c>
      <c r="G29" s="53">
        <v>45499</v>
      </c>
      <c r="H29" s="55" t="s">
        <v>1726</v>
      </c>
      <c r="I29" s="52"/>
      <c r="J29" s="45" t="s">
        <v>1705</v>
      </c>
      <c r="K29" s="59" t="s">
        <v>1649</v>
      </c>
    </row>
    <row r="30" spans="1:11">
      <c r="A30" s="52" t="s">
        <v>492</v>
      </c>
      <c r="B30" s="52" t="s">
        <v>324</v>
      </c>
      <c r="C30" s="52" t="s">
        <v>1678</v>
      </c>
      <c r="D30" s="54">
        <v>45489</v>
      </c>
      <c r="E30" s="44">
        <v>143</v>
      </c>
      <c r="F30" s="53" t="s">
        <v>1679</v>
      </c>
      <c r="G30" s="53">
        <v>45500</v>
      </c>
      <c r="H30" s="55" t="s">
        <v>1715</v>
      </c>
      <c r="I30" s="52" t="s">
        <v>1727</v>
      </c>
      <c r="J30" s="48" t="s">
        <v>1712</v>
      </c>
      <c r="K30" s="59" t="s">
        <v>1680</v>
      </c>
    </row>
    <row r="31" spans="1:11">
      <c r="A31" s="52" t="s">
        <v>492</v>
      </c>
      <c r="B31" s="52" t="s">
        <v>431</v>
      </c>
      <c r="C31" s="52" t="s">
        <v>1278</v>
      </c>
      <c r="D31" s="54">
        <v>45490</v>
      </c>
      <c r="E31" s="44">
        <v>180</v>
      </c>
      <c r="F31" s="53" t="s">
        <v>366</v>
      </c>
      <c r="G31" s="53">
        <v>45501</v>
      </c>
      <c r="H31" s="55" t="s">
        <v>1715</v>
      </c>
      <c r="I31" s="52" t="s">
        <v>1728</v>
      </c>
      <c r="J31" s="48" t="s">
        <v>1712</v>
      </c>
      <c r="K31" s="59" t="s">
        <v>1689</v>
      </c>
    </row>
    <row r="32" spans="1:11">
      <c r="A32" s="52" t="s">
        <v>492</v>
      </c>
      <c r="B32" s="52" t="s">
        <v>493</v>
      </c>
      <c r="C32" s="56" t="s">
        <v>1686</v>
      </c>
      <c r="D32" s="54">
        <v>45491</v>
      </c>
      <c r="E32" s="44">
        <v>575</v>
      </c>
      <c r="F32" s="53" t="s">
        <v>1687</v>
      </c>
      <c r="G32" s="53">
        <v>45507</v>
      </c>
      <c r="H32" s="55" t="s">
        <v>1715</v>
      </c>
      <c r="I32" s="52" t="s">
        <v>1729</v>
      </c>
      <c r="J32" s="48" t="s">
        <v>1712</v>
      </c>
      <c r="K32" s="59" t="s">
        <v>1688</v>
      </c>
    </row>
    <row r="33" spans="1:11">
      <c r="A33" s="52" t="s">
        <v>455</v>
      </c>
      <c r="B33" s="52" t="s">
        <v>148</v>
      </c>
      <c r="C33" s="52" t="s">
        <v>1275</v>
      </c>
      <c r="D33" s="54">
        <v>45491</v>
      </c>
      <c r="E33" s="44">
        <v>132</v>
      </c>
      <c r="F33" s="52" t="s">
        <v>1687</v>
      </c>
      <c r="G33" s="52" t="s">
        <v>24</v>
      </c>
      <c r="H33" s="48" t="s">
        <v>967</v>
      </c>
      <c r="I33" s="52"/>
      <c r="J33" s="52"/>
      <c r="K33" s="60" t="s">
        <v>1730</v>
      </c>
    </row>
    <row r="34" spans="1:11">
      <c r="A34" s="44" t="s">
        <v>474</v>
      </c>
      <c r="B34" s="45" t="s">
        <v>32</v>
      </c>
      <c r="C34" s="45" t="s">
        <v>1313</v>
      </c>
      <c r="D34" s="46">
        <v>45498</v>
      </c>
      <c r="E34" s="47">
        <v>22</v>
      </c>
      <c r="F34" s="48">
        <v>45502</v>
      </c>
      <c r="G34" s="48">
        <v>45507</v>
      </c>
      <c r="H34" s="50" t="s">
        <v>1713</v>
      </c>
      <c r="I34" s="48"/>
      <c r="J34" s="45" t="s">
        <v>1705</v>
      </c>
      <c r="K34" s="62" t="s">
        <v>1642</v>
      </c>
    </row>
    <row r="35" spans="1:11">
      <c r="A35" s="52" t="s">
        <v>459</v>
      </c>
      <c r="B35" s="52" t="s">
        <v>1731</v>
      </c>
      <c r="C35" s="52" t="s">
        <v>1314</v>
      </c>
      <c r="D35" s="54">
        <v>45498</v>
      </c>
      <c r="E35" s="44">
        <v>55</v>
      </c>
      <c r="F35" s="52" t="s">
        <v>429</v>
      </c>
      <c r="G35" s="53">
        <v>45514</v>
      </c>
      <c r="H35" s="55" t="s">
        <v>1726</v>
      </c>
      <c r="I35" s="52"/>
      <c r="J35" s="52"/>
      <c r="K35" s="60" t="s">
        <v>1732</v>
      </c>
    </row>
    <row r="36" spans="1:11">
      <c r="A36" s="52" t="s">
        <v>510</v>
      </c>
      <c r="B36" s="52" t="s">
        <v>244</v>
      </c>
      <c r="C36" s="52" t="s">
        <v>1290</v>
      </c>
      <c r="D36" s="46">
        <v>45505</v>
      </c>
      <c r="E36" s="44">
        <v>113</v>
      </c>
      <c r="F36" s="53">
        <v>45510</v>
      </c>
      <c r="G36" s="53">
        <v>45514</v>
      </c>
      <c r="H36" s="50" t="s">
        <v>1713</v>
      </c>
      <c r="I36" s="48"/>
      <c r="J36" s="45" t="s">
        <v>1705</v>
      </c>
      <c r="K36" s="61" t="s">
        <v>1644</v>
      </c>
    </row>
    <row r="37" spans="1:11">
      <c r="A37" s="52" t="s">
        <v>480</v>
      </c>
      <c r="B37" s="52" t="s">
        <v>268</v>
      </c>
      <c r="C37" s="52" t="s">
        <v>1288</v>
      </c>
      <c r="D37" s="54">
        <v>45505</v>
      </c>
      <c r="E37" s="44">
        <v>40</v>
      </c>
      <c r="F37" s="52" t="s">
        <v>1662</v>
      </c>
      <c r="G37" s="53">
        <v>45514</v>
      </c>
      <c r="H37" s="52" t="s">
        <v>388</v>
      </c>
      <c r="I37" s="52"/>
      <c r="J37" s="45" t="s">
        <v>1705</v>
      </c>
      <c r="K37" s="59" t="s">
        <v>1663</v>
      </c>
    </row>
    <row r="38" spans="1:11">
      <c r="A38" s="52" t="s">
        <v>501</v>
      </c>
      <c r="B38" s="52" t="s">
        <v>231</v>
      </c>
      <c r="C38" s="52" t="s">
        <v>1342</v>
      </c>
      <c r="D38" s="46">
        <v>45506</v>
      </c>
      <c r="E38" s="44">
        <v>12</v>
      </c>
      <c r="F38" s="52" t="s">
        <v>1652</v>
      </c>
      <c r="G38" s="53">
        <v>45521</v>
      </c>
      <c r="H38" s="55" t="s">
        <v>1713</v>
      </c>
      <c r="I38" s="52"/>
      <c r="J38" s="45" t="s">
        <v>1705</v>
      </c>
      <c r="K38" s="59" t="s">
        <v>1653</v>
      </c>
    </row>
    <row r="39" spans="1:11">
      <c r="A39" s="52" t="s">
        <v>526</v>
      </c>
      <c r="B39" s="52" t="s">
        <v>116</v>
      </c>
      <c r="C39" s="52" t="s">
        <v>1320</v>
      </c>
      <c r="D39" s="46">
        <v>45512</v>
      </c>
      <c r="E39" s="44">
        <v>130</v>
      </c>
      <c r="F39" s="52" t="s">
        <v>1647</v>
      </c>
      <c r="G39" s="52" t="s">
        <v>24</v>
      </c>
      <c r="H39" s="55" t="s">
        <v>363</v>
      </c>
      <c r="I39" s="52"/>
      <c r="J39" s="45" t="s">
        <v>1705</v>
      </c>
      <c r="K39" s="59" t="s">
        <v>1648</v>
      </c>
    </row>
    <row r="40" spans="1:11">
      <c r="A40" s="52" t="s">
        <v>510</v>
      </c>
      <c r="B40" s="52" t="s">
        <v>108</v>
      </c>
      <c r="C40" s="52" t="s">
        <v>1733</v>
      </c>
      <c r="D40" s="54">
        <v>45611</v>
      </c>
      <c r="E40" s="44">
        <v>214</v>
      </c>
      <c r="F40" s="52" t="s">
        <v>1734</v>
      </c>
      <c r="G40" s="52" t="s">
        <v>24</v>
      </c>
      <c r="H40" s="55" t="s">
        <v>1735</v>
      </c>
      <c r="I40" s="52"/>
      <c r="J40" s="45" t="s">
        <v>1705</v>
      </c>
      <c r="K40" s="60" t="s">
        <v>1736</v>
      </c>
    </row>
  </sheetData>
  <mergeCells count="1">
    <mergeCell ref="B1:K1"/>
  </mergeCells>
  <dataValidations count="1">
    <dataValidation type="list" allowBlank="1" showErrorMessage="1" promptTitle="提示" prompt="您选择的不是下拉列表中的选项" sqref="A3:A8" errorStyle="warning">
      <formula1>"所属地市,武汉,鄂州,恩施,黄冈,黄石,荆门,荆州,十堰,随州,咸宁,襄阳,孝感,宜昌,天仙潜"</formula1>
    </dataValidation>
  </dataValidations>
  <hyperlinks>
    <hyperlink ref="K3" r:id="rId1" display="https://www.hteacher.net/jiaoshi/20240118/477179.html"/>
    <hyperlink ref="K5" r:id="rId2" display="https://www.hteacher.net/jiaoshi/20240221/482212.html"/>
    <hyperlink ref="K6" r:id="rId3" display="https://www.hteacher.net/jiaoshi/20240313/485789.html"/>
    <hyperlink ref="K7" r:id="rId4" display="https://www.hteacher.net/jiaoshi/20240317/486573.html"/>
    <hyperlink ref="K34" r:id="rId5" display="https://www.hteacher.net/jiaoshi/20240725/517145.html"/>
    <hyperlink ref="K8" r:id="rId6" display="https://www.hteacher.net/jiaoshi/20240316/503104.html"/>
    <hyperlink ref="K36" r:id="rId7" display="https://www.hteacher.net/jiaoshi/20240801/518560.html"/>
    <hyperlink ref="K25" r:id="rId8" display="https://www.hteacher.net/jiaoshi/20240709/511914.html"/>
    <hyperlink ref="K39" r:id="rId9" display="https://www.hteacher.net/jiaoshi/20240808/520441.html"/>
    <hyperlink ref="K29" r:id="rId10" display="https://www.hteacher.net/jiaoshi/20230714/437924.html"/>
    <hyperlink ref="K22" r:id="rId11" display="https://www.hteacher.net/jiaoshi/20240618/505732.html"/>
    <hyperlink ref="K38" r:id="rId12" display="https://www.hteacher.net/jiaoshi/20240805/519312.html"/>
    <hyperlink ref="K10" r:id="rId13" display="https://www.hteacher.net/jiaoshi/20240412/491422.html"/>
    <hyperlink ref="K15" r:id="rId14" display="https://www.hteacher.net/jiaoshi/20240523/500023.html"/>
    <hyperlink ref="K37" r:id="rId15" display="https://www.hteacher.net/jiaoshi/20240801/518894.html"/>
    <hyperlink ref="K17" r:id="rId16" display="https://www.hteacher.net/jiaoshi/20240531/501733.html"/>
    <hyperlink ref="K11" r:id="rId17" display="https://www.hteacher.net/jiaoshi/20240430/495210.html"/>
    <hyperlink ref="K12" r:id="rId18" display="https://www.hteacher.net/jiaoshi/20240430/495212.html"/>
    <hyperlink ref="K18" r:id="rId19" display="https://www.hteacher.net/jiaoshi/20240607/503529.html"/>
    <hyperlink ref="K16" r:id="rId20" display="https://www.hteacher.net/jiaoshi/20240530/501540.html"/>
    <hyperlink ref="K21" r:id="rId21" display="https://www.hteacher.net/jiaoshi/20240614/505065.html"/>
    <hyperlink ref="K19" r:id="rId22" display="https://www.hteacher.net/jiaoshi/20240607/503674.html"/>
    <hyperlink ref="K26" r:id="rId23" display="https://www.hteacher.net/jiaoshi/20240709/511570.html"/>
    <hyperlink ref="K14" r:id="rId24" display="https://www.hteacher.net/jiaoshi/20240510/496750.html"/>
    <hyperlink ref="K9" r:id="rId25" display="https://www.hteacher.net/jiaoshi/20240320/487144.html"/>
    <hyperlink ref="K13" r:id="rId26" display="https://www.hteacher.net/jiaoshi/20240507/495719.html"/>
    <hyperlink ref="K31" r:id="rId27" display="https://www.hteacher.net/jiaoshi/20240717/514763_2.html"/>
    <hyperlink ref="K32" r:id="rId28" display="https://www.hteacher.net/jiaoshi/20240718/515306.html"/>
    <hyperlink ref="K30" r:id="rId29" display="https://www.hteacher.net/jiaoshi/20240716/514596.html"/>
    <hyperlink ref="K23" r:id="rId30" display="https://www.hteacher.net/jiaoshi/20240701/509275.html"/>
    <hyperlink ref="K40" r:id="rId31" display="https://www.hteacher.net/jiaoshi/20241115/533531_2.html"/>
    <hyperlink ref="K35" r:id="rId32" display="https://www.hteacher.net/jiaoshi/20240725/517144.html"/>
    <hyperlink ref="K33" r:id="rId33" display="https://www.hteacher.net/jiaoshi/20240718/515309.html"/>
    <hyperlink ref="K27" r:id="rId34" display="https://www.hteacher.net/jiaoshi/20240710/512525.html"/>
    <hyperlink ref="K28" r:id="rId35" display="https://www.hteacher.net/jiaoshi/20240710/512033.html"/>
    <hyperlink ref="K24" r:id="rId36" display="https://www.hteacher.net/jiaoshi/20240701/509273.html"/>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0"/>
  <sheetViews>
    <sheetView workbookViewId="0">
      <selection activeCell="A1" sqref="A1"/>
    </sheetView>
  </sheetViews>
  <sheetFormatPr defaultColWidth="10" defaultRowHeight="13.5"/>
  <cols>
    <col min="1" max="26" width="14" customWidth="1"/>
  </cols>
  <sheetData>
    <row r="1" spans="1:26">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c r="A2" s="15"/>
      <c r="B2" s="15"/>
      <c r="C2" s="15"/>
      <c r="D2" s="15"/>
      <c r="E2" s="15"/>
      <c r="F2" s="15"/>
      <c r="G2" s="15"/>
      <c r="H2" s="15"/>
      <c r="I2" s="15"/>
      <c r="J2" s="15"/>
      <c r="K2" s="15"/>
      <c r="L2" s="15"/>
      <c r="M2" s="15"/>
      <c r="N2" s="15"/>
      <c r="O2" s="15"/>
      <c r="P2" s="15"/>
      <c r="Q2" s="15"/>
      <c r="R2" s="15"/>
      <c r="S2" s="15"/>
      <c r="T2" s="15"/>
      <c r="U2" s="15"/>
      <c r="V2" s="15"/>
      <c r="W2" s="15"/>
      <c r="X2" s="15"/>
      <c r="Y2" s="15"/>
      <c r="Z2" s="15"/>
    </row>
    <row r="3" spans="1:26">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0"/>
  <sheetViews>
    <sheetView workbookViewId="0">
      <pane ySplit="2" topLeftCell="A3" activePane="bottomLeft" state="frozen"/>
      <selection/>
      <selection pane="bottomLeft" activeCell="A1" sqref="A1"/>
    </sheetView>
  </sheetViews>
  <sheetFormatPr defaultColWidth="10" defaultRowHeight="13.5"/>
  <cols>
    <col min="1" max="2" width="9" customWidth="1"/>
    <col min="3" max="14" width="8" customWidth="1"/>
    <col min="15" max="15" width="1" customWidth="1"/>
    <col min="16" max="16" width="9" customWidth="1"/>
    <col min="17" max="19" width="8" customWidth="1"/>
    <col min="20" max="20" width="9" customWidth="1"/>
    <col min="21" max="23" width="28" customWidth="1"/>
    <col min="24" max="24" width="20" customWidth="1"/>
    <col min="25" max="25" width="1" customWidth="1"/>
    <col min="26" max="29" width="12" customWidth="1"/>
  </cols>
  <sheetData>
    <row r="1" ht="16.5" spans="1:29">
      <c r="A1" s="30" t="s">
        <v>1737</v>
      </c>
      <c r="B1" s="1" t="s">
        <v>1738</v>
      </c>
      <c r="C1" s="3" t="s">
        <v>1739</v>
      </c>
      <c r="D1" s="4"/>
      <c r="E1" s="4"/>
      <c r="F1" s="4"/>
      <c r="G1" s="5" t="s">
        <v>1740</v>
      </c>
      <c r="H1" s="4"/>
      <c r="I1" s="4"/>
      <c r="J1" s="4"/>
      <c r="K1" s="18" t="s">
        <v>1741</v>
      </c>
      <c r="L1" s="4"/>
      <c r="M1" s="4"/>
      <c r="N1" s="4"/>
      <c r="O1" s="15"/>
      <c r="P1" s="31" t="s">
        <v>1738</v>
      </c>
      <c r="Q1" s="34"/>
      <c r="R1" s="34"/>
      <c r="S1" s="34"/>
      <c r="T1" s="34"/>
      <c r="U1" s="15"/>
      <c r="V1" s="15"/>
      <c r="W1" s="15"/>
      <c r="X1" s="15"/>
      <c r="Y1" s="15"/>
      <c r="Z1" s="36" t="s">
        <v>1742</v>
      </c>
      <c r="AA1" s="4"/>
      <c r="AB1" s="4"/>
      <c r="AC1" s="4"/>
    </row>
    <row r="2" ht="16.5" spans="1:29">
      <c r="A2" s="6" t="s">
        <v>1743</v>
      </c>
      <c r="B2" s="7" t="s">
        <v>1744</v>
      </c>
      <c r="C2" s="3" t="s">
        <v>1745</v>
      </c>
      <c r="D2" s="3" t="s">
        <v>1746</v>
      </c>
      <c r="E2" s="3" t="s">
        <v>1747</v>
      </c>
      <c r="F2" s="3" t="s">
        <v>1748</v>
      </c>
      <c r="G2" s="5" t="s">
        <v>1745</v>
      </c>
      <c r="H2" s="5" t="s">
        <v>1746</v>
      </c>
      <c r="I2" s="5" t="s">
        <v>1747</v>
      </c>
      <c r="J2" s="5" t="s">
        <v>1748</v>
      </c>
      <c r="K2" s="18" t="s">
        <v>1745</v>
      </c>
      <c r="L2" s="18" t="s">
        <v>1746</v>
      </c>
      <c r="M2" s="18" t="s">
        <v>1747</v>
      </c>
      <c r="N2" s="18" t="s">
        <v>1748</v>
      </c>
      <c r="O2" s="15"/>
      <c r="P2" s="26" t="s">
        <v>1743</v>
      </c>
      <c r="Q2" s="26" t="s">
        <v>1749</v>
      </c>
      <c r="R2" s="26" t="s">
        <v>1739</v>
      </c>
      <c r="S2" s="26" t="s">
        <v>1740</v>
      </c>
      <c r="T2" s="26" t="s">
        <v>1750</v>
      </c>
      <c r="U2" s="15"/>
      <c r="V2" s="15"/>
      <c r="W2" s="15"/>
      <c r="X2" s="15"/>
      <c r="Y2" s="15"/>
      <c r="Z2" s="18" t="s">
        <v>1745</v>
      </c>
      <c r="AA2" s="18" t="s">
        <v>1746</v>
      </c>
      <c r="AB2" s="18" t="s">
        <v>1747</v>
      </c>
      <c r="AC2" s="18" t="s">
        <v>1748</v>
      </c>
    </row>
    <row r="3" ht="16.5" spans="1:29">
      <c r="A3" s="6" t="s">
        <v>1751</v>
      </c>
      <c r="B3" s="8" t="e">
        <f>COUNTIFS(#REF!,A3,#REF!,1)+COUNTIFS(教师!$A:$A,A3,教师!#REF!,1)+COUNTIFS(#REF!,A3,#REF!,1)</f>
        <v>#REF!</v>
      </c>
      <c r="C3" s="9" t="e">
        <f>SUMIFS(#REF!,#REF!,A3,#REF!,1)</f>
        <v>#REF!</v>
      </c>
      <c r="D3" s="9" t="e">
        <f>SUMIFS(教师!E:E,教师!A:A,A3,教师!#REF!,1)</f>
        <v>#REF!</v>
      </c>
      <c r="E3" s="9" t="e">
        <f>SUMIFS(#REF!,#REF!,A3,#REF!,1)</f>
        <v>#REF!</v>
      </c>
      <c r="F3" s="10" t="e">
        <f t="shared" ref="F3:F16" si="0">SUM(C3:E3)</f>
        <v>#REF!</v>
      </c>
      <c r="G3" s="11" t="e">
        <f>SUMIFS(#REF!,#REF!,A3,#REF!,1)+SUMIFS(#REF!,#REF!,A3,#REF!,1)</f>
        <v>#REF!</v>
      </c>
      <c r="H3" s="11" t="e">
        <f>SUMIFS(教师!#REF!,教师!A:A,A3,教师!#REF!,1)+SUMIFS(教师!#REF!,教师!A:A,A3,教师!#REF!,1)</f>
        <v>#REF!</v>
      </c>
      <c r="I3" s="11" t="e">
        <f>SUMIFS(#REF!,#REF!,A3,#REF!,1)+SUMIFS(#REF!,#REF!,A3,#REF!,1)</f>
        <v>#REF!</v>
      </c>
      <c r="J3" s="19" t="e">
        <f t="shared" ref="J3:J16" si="1">SUM(G3:I3)</f>
        <v>#REF!</v>
      </c>
      <c r="K3" s="32" t="e">
        <f>(SUMIFS(#REF!,#REF!,A3,#REF!,1)+SUMIFS(#REF!,#REF!,A3,#REF!,1))/10000</f>
        <v>#REF!</v>
      </c>
      <c r="L3" s="32" t="e">
        <f>(SUMIFS(教师!#REF!,教师!A:A,A3,教师!#REF!,1)+SUMIFS(教师!#REF!,教师!A:A,A3,教师!#REF!,1))/10000</f>
        <v>#REF!</v>
      </c>
      <c r="M3" s="32" t="e">
        <f>(SUMIFS(#REF!,#REF!,A3,#REF!,1)+SUMIFS(#REF!,#REF!,A3,#REF!,1))/10000</f>
        <v>#REF!</v>
      </c>
      <c r="N3" s="33" t="e">
        <f t="shared" ref="N3:N16" si="2">SUM(K3:M3)</f>
        <v>#REF!</v>
      </c>
      <c r="O3" s="15"/>
      <c r="P3" s="26" t="s">
        <v>1751</v>
      </c>
      <c r="Q3" s="28" t="e">
        <f t="shared" ref="Q3:Q17" si="3">B3</f>
        <v>#REF!</v>
      </c>
      <c r="R3" s="28" t="e">
        <f t="shared" ref="R3:R17" si="4">F3</f>
        <v>#REF!</v>
      </c>
      <c r="S3" s="28" t="e">
        <f t="shared" ref="S3:S17" si="5">J3</f>
        <v>#REF!</v>
      </c>
      <c r="T3" s="28" t="e">
        <f t="shared" ref="T3:T17" si="6">N3</f>
        <v>#REF!</v>
      </c>
      <c r="U3" s="15"/>
      <c r="V3" s="15"/>
      <c r="W3" s="15"/>
      <c r="X3" s="15"/>
      <c r="Y3" s="15"/>
      <c r="Z3" s="28" t="e">
        <f>K17</f>
        <v>#REF!</v>
      </c>
      <c r="AA3" s="28" t="e">
        <f>L17</f>
        <v>#REF!</v>
      </c>
      <c r="AB3" s="28" t="e">
        <f>M17</f>
        <v>#REF!</v>
      </c>
      <c r="AC3" s="28" t="e">
        <f>N17</f>
        <v>#REF!</v>
      </c>
    </row>
    <row r="4" ht="16.5" spans="1:29">
      <c r="A4" s="6" t="s">
        <v>1752</v>
      </c>
      <c r="B4" s="8" t="e">
        <f>COUNTIFS(#REF!,A4,#REF!,1)+COUNTIFS(教师!$A:$A,A4,教师!#REF!,1)+COUNTIFS(#REF!,A4,#REF!,1)</f>
        <v>#REF!</v>
      </c>
      <c r="C4" s="9" t="e">
        <f>SUMIFS(#REF!,#REF!,A4,#REF!,1)</f>
        <v>#REF!</v>
      </c>
      <c r="D4" s="9" t="e">
        <f>SUMIFS(教师!E:E,教师!A:A,A4,教师!#REF!,1)</f>
        <v>#REF!</v>
      </c>
      <c r="E4" s="9" t="e">
        <f>SUMIFS(#REF!,#REF!,A4,#REF!,1)</f>
        <v>#REF!</v>
      </c>
      <c r="F4" s="10" t="e">
        <f t="shared" si="0"/>
        <v>#REF!</v>
      </c>
      <c r="G4" s="11" t="e">
        <f>SUMIFS(#REF!,#REF!,A4,#REF!,1)+SUMIFS(#REF!,#REF!,A4,#REF!,1)</f>
        <v>#REF!</v>
      </c>
      <c r="H4" s="11" t="e">
        <f>SUMIFS(教师!#REF!,教师!A:A,A4,教师!#REF!,1)+SUMIFS(教师!#REF!,教师!A:A,A4,教师!#REF!,1)</f>
        <v>#REF!</v>
      </c>
      <c r="I4" s="11" t="e">
        <f>SUMIFS(#REF!,#REF!,A4,#REF!,1)+SUMIFS(#REF!,#REF!,A4,#REF!,1)</f>
        <v>#REF!</v>
      </c>
      <c r="J4" s="19" t="e">
        <f t="shared" si="1"/>
        <v>#REF!</v>
      </c>
      <c r="K4" s="32" t="e">
        <f>(SUMIFS(#REF!,#REF!,A4,#REF!,1)+SUMIFS(#REF!,#REF!,A4,#REF!,1))/10000</f>
        <v>#REF!</v>
      </c>
      <c r="L4" s="32" t="e">
        <f>(SUMIFS(教师!#REF!,教师!A:A,A4,教师!#REF!,1)+SUMIFS(教师!#REF!,教师!A:A,A4,教师!#REF!,1))/10000</f>
        <v>#REF!</v>
      </c>
      <c r="M4" s="32" t="e">
        <f>(SUMIFS(#REF!,#REF!,A4,#REF!,1)+SUMIFS(#REF!,#REF!,A4,#REF!,1))/10000</f>
        <v>#REF!</v>
      </c>
      <c r="N4" s="33" t="e">
        <f t="shared" si="2"/>
        <v>#REF!</v>
      </c>
      <c r="O4" s="15"/>
      <c r="P4" s="26" t="s">
        <v>1752</v>
      </c>
      <c r="Q4" s="28" t="e">
        <f t="shared" si="3"/>
        <v>#REF!</v>
      </c>
      <c r="R4" s="28" t="e">
        <f t="shared" si="4"/>
        <v>#REF!</v>
      </c>
      <c r="S4" s="28" t="e">
        <f t="shared" si="5"/>
        <v>#REF!</v>
      </c>
      <c r="T4" s="28" t="e">
        <f t="shared" si="6"/>
        <v>#REF!</v>
      </c>
      <c r="U4" s="15"/>
      <c r="V4" s="15"/>
      <c r="W4" s="15"/>
      <c r="X4" s="15"/>
      <c r="Y4" s="15"/>
      <c r="Z4" s="15"/>
      <c r="AA4" s="15"/>
      <c r="AB4" s="15"/>
      <c r="AC4" s="15"/>
    </row>
    <row r="5" ht="16.5" spans="1:29">
      <c r="A5" s="6" t="s">
        <v>1753</v>
      </c>
      <c r="B5" s="8" t="e">
        <f>COUNTIFS(#REF!,A5,#REF!,1)+COUNTIFS(教师!$A:$A,A5,教师!#REF!,1)+COUNTIFS(#REF!,A5,#REF!,1)</f>
        <v>#REF!</v>
      </c>
      <c r="C5" s="9" t="e">
        <f>SUMIFS(#REF!,#REF!,A5,#REF!,1)</f>
        <v>#REF!</v>
      </c>
      <c r="D5" s="9" t="e">
        <f>SUMIFS(教师!E:E,教师!A:A,A5,教师!#REF!,1)</f>
        <v>#REF!</v>
      </c>
      <c r="E5" s="9" t="e">
        <f>SUMIFS(#REF!,#REF!,A5,#REF!,1)</f>
        <v>#REF!</v>
      </c>
      <c r="F5" s="10" t="e">
        <f t="shared" si="0"/>
        <v>#REF!</v>
      </c>
      <c r="G5" s="11" t="e">
        <f>SUMIFS(#REF!,#REF!,A5,#REF!,1)+SUMIFS(#REF!,#REF!,A5,#REF!,1)</f>
        <v>#REF!</v>
      </c>
      <c r="H5" s="11" t="e">
        <f>SUMIFS(教师!#REF!,教师!A:A,A5,教师!#REF!,1)+SUMIFS(教师!#REF!,教师!A:A,A5,教师!#REF!,1)</f>
        <v>#REF!</v>
      </c>
      <c r="I5" s="11" t="e">
        <f>SUMIFS(#REF!,#REF!,A5,#REF!,1)+SUMIFS(#REF!,#REF!,A5,#REF!,1)</f>
        <v>#REF!</v>
      </c>
      <c r="J5" s="19" t="e">
        <f t="shared" si="1"/>
        <v>#REF!</v>
      </c>
      <c r="K5" s="20" t="e">
        <f>(SUMIFS(#REF!,#REF!,A5,#REF!,1)+SUMIFS(#REF!,#REF!,A5,#REF!,1))/10000</f>
        <v>#REF!</v>
      </c>
      <c r="L5" s="32" t="e">
        <f>(SUMIFS(教师!#REF!,教师!A:A,A5,教师!#REF!,1)+SUMIFS(教师!#REF!,教师!A:A,A5,教师!#REF!,1))/10000</f>
        <v>#REF!</v>
      </c>
      <c r="M5" s="20" t="e">
        <f>(SUMIFS(#REF!,#REF!,A5,#REF!,1)+SUMIFS(#REF!,#REF!,A5,#REF!,1))/10000</f>
        <v>#REF!</v>
      </c>
      <c r="N5" s="21" t="e">
        <f t="shared" si="2"/>
        <v>#REF!</v>
      </c>
      <c r="O5" s="15"/>
      <c r="P5" s="26" t="s">
        <v>1753</v>
      </c>
      <c r="Q5" s="28" t="e">
        <f t="shared" si="3"/>
        <v>#REF!</v>
      </c>
      <c r="R5" s="28" t="e">
        <f t="shared" si="4"/>
        <v>#REF!</v>
      </c>
      <c r="S5" s="28" t="e">
        <f t="shared" si="5"/>
        <v>#REF!</v>
      </c>
      <c r="T5" s="35" t="e">
        <f t="shared" si="6"/>
        <v>#REF!</v>
      </c>
      <c r="U5" s="15"/>
      <c r="V5" s="15"/>
      <c r="W5" s="15"/>
      <c r="X5" s="15"/>
      <c r="Y5" s="15"/>
      <c r="Z5" s="15"/>
      <c r="AA5" s="15"/>
      <c r="AB5" s="15"/>
      <c r="AC5" s="15"/>
    </row>
    <row r="6" ht="16.5" spans="1:29">
      <c r="A6" s="6" t="s">
        <v>1754</v>
      </c>
      <c r="B6" s="8" t="e">
        <f>COUNTIFS(#REF!,A6,#REF!,1)+COUNTIFS(教师!$A:$A,A6,教师!#REF!,1)+COUNTIFS(#REF!,A6,#REF!,1)</f>
        <v>#REF!</v>
      </c>
      <c r="C6" s="9" t="e">
        <f>SUMIFS(#REF!,#REF!,A6,#REF!,1)</f>
        <v>#REF!</v>
      </c>
      <c r="D6" s="9" t="e">
        <f>SUMIFS(教师!E:E,教师!A:A,A6,教师!#REF!,1)</f>
        <v>#REF!</v>
      </c>
      <c r="E6" s="9" t="e">
        <f>SUMIFS(#REF!,#REF!,A6,#REF!,1)</f>
        <v>#REF!</v>
      </c>
      <c r="F6" s="10" t="e">
        <f t="shared" si="0"/>
        <v>#REF!</v>
      </c>
      <c r="G6" s="11" t="e">
        <f>SUMIFS(#REF!,#REF!,A6,#REF!,1)+SUMIFS(#REF!,#REF!,A6,#REF!,1)</f>
        <v>#REF!</v>
      </c>
      <c r="H6" s="11" t="e">
        <f>SUMIFS(教师!#REF!,教师!A:A,A6,教师!#REF!,1)+SUMIFS(教师!#REF!,教师!A:A,A6,教师!#REF!,1)</f>
        <v>#REF!</v>
      </c>
      <c r="I6" s="11" t="e">
        <f>SUMIFS(#REF!,#REF!,A6,#REF!,1)+SUMIFS(#REF!,#REF!,A6,#REF!,1)</f>
        <v>#REF!</v>
      </c>
      <c r="J6" s="19" t="e">
        <f t="shared" si="1"/>
        <v>#REF!</v>
      </c>
      <c r="K6" s="32" t="e">
        <f>(SUMIFS(#REF!,#REF!,A6,#REF!,1)+SUMIFS(#REF!,#REF!,A6,#REF!,1))/10000</f>
        <v>#REF!</v>
      </c>
      <c r="L6" s="32" t="e">
        <f>(SUMIFS(教师!#REF!,教师!A:A,A6,教师!#REF!,1)+SUMIFS(教师!#REF!,教师!A:A,A6,教师!#REF!,1))/10000</f>
        <v>#REF!</v>
      </c>
      <c r="M6" s="32" t="e">
        <f>(SUMIFS(#REF!,#REF!,A6,#REF!,1)+SUMIFS(#REF!,#REF!,A6,#REF!,1))/10000</f>
        <v>#REF!</v>
      </c>
      <c r="N6" s="33" t="e">
        <f t="shared" si="2"/>
        <v>#REF!</v>
      </c>
      <c r="O6" s="15"/>
      <c r="P6" s="26" t="s">
        <v>1754</v>
      </c>
      <c r="Q6" s="28" t="e">
        <f t="shared" si="3"/>
        <v>#REF!</v>
      </c>
      <c r="R6" s="28" t="e">
        <f t="shared" si="4"/>
        <v>#REF!</v>
      </c>
      <c r="S6" s="28" t="e">
        <f t="shared" si="5"/>
        <v>#REF!</v>
      </c>
      <c r="T6" s="28" t="e">
        <f t="shared" si="6"/>
        <v>#REF!</v>
      </c>
      <c r="U6" s="15"/>
      <c r="V6" s="15"/>
      <c r="W6" s="15"/>
      <c r="X6" s="15"/>
      <c r="Y6" s="15"/>
      <c r="Z6" s="15"/>
      <c r="AA6" s="15"/>
      <c r="AB6" s="15"/>
      <c r="AC6" s="15"/>
    </row>
    <row r="7" ht="16.5" spans="1:29">
      <c r="A7" s="6" t="s">
        <v>1755</v>
      </c>
      <c r="B7" s="8" t="e">
        <f>COUNTIFS(#REF!,A7,#REF!,1)+COUNTIFS(教师!$A:$A,A7,教师!#REF!,1)+COUNTIFS(#REF!,A7,#REF!,1)</f>
        <v>#REF!</v>
      </c>
      <c r="C7" s="9" t="e">
        <f>SUMIFS(#REF!,#REF!,A7,#REF!,1)</f>
        <v>#REF!</v>
      </c>
      <c r="D7" s="9" t="e">
        <f>SUMIFS(教师!E:E,教师!A:A,A7,教师!#REF!,1)</f>
        <v>#REF!</v>
      </c>
      <c r="E7" s="9" t="e">
        <f>SUMIFS(#REF!,#REF!,A7,#REF!,1)</f>
        <v>#REF!</v>
      </c>
      <c r="F7" s="10" t="e">
        <f t="shared" si="0"/>
        <v>#REF!</v>
      </c>
      <c r="G7" s="11" t="e">
        <f>SUMIFS(#REF!,#REF!,A7,#REF!,1)+SUMIFS(#REF!,#REF!,A7,#REF!,1)</f>
        <v>#REF!</v>
      </c>
      <c r="H7" s="11" t="e">
        <f>SUMIFS(教师!#REF!,教师!A:A,A7,教师!#REF!,1)+SUMIFS(教师!#REF!,教师!A:A,A7,教师!#REF!,1)</f>
        <v>#REF!</v>
      </c>
      <c r="I7" s="11" t="e">
        <f>SUMIFS(#REF!,#REF!,A7,#REF!,1)+SUMIFS(#REF!,#REF!,A7,#REF!,1)</f>
        <v>#REF!</v>
      </c>
      <c r="J7" s="19" t="e">
        <f t="shared" si="1"/>
        <v>#REF!</v>
      </c>
      <c r="K7" s="32" t="e">
        <f>(SUMIFS(#REF!,#REF!,A7,#REF!,1)+SUMIFS(#REF!,#REF!,A7,#REF!,1))/10000</f>
        <v>#REF!</v>
      </c>
      <c r="L7" s="32" t="e">
        <f>(SUMIFS(教师!#REF!,教师!A:A,A7,教师!#REF!,1)+SUMIFS(教师!#REF!,教师!A:A,A7,教师!#REF!,1))/10000</f>
        <v>#REF!</v>
      </c>
      <c r="M7" s="32" t="e">
        <f>(SUMIFS(#REF!,#REF!,A7,#REF!,1)+SUMIFS(#REF!,#REF!,A7,#REF!,1))/10000</f>
        <v>#REF!</v>
      </c>
      <c r="N7" s="33" t="e">
        <f t="shared" si="2"/>
        <v>#REF!</v>
      </c>
      <c r="O7" s="15"/>
      <c r="P7" s="26" t="s">
        <v>1755</v>
      </c>
      <c r="Q7" s="28" t="e">
        <f t="shared" si="3"/>
        <v>#REF!</v>
      </c>
      <c r="R7" s="28" t="e">
        <f t="shared" si="4"/>
        <v>#REF!</v>
      </c>
      <c r="S7" s="28" t="e">
        <f t="shared" si="5"/>
        <v>#REF!</v>
      </c>
      <c r="T7" s="28" t="e">
        <f t="shared" si="6"/>
        <v>#REF!</v>
      </c>
      <c r="U7" s="15"/>
      <c r="V7" s="15"/>
      <c r="W7" s="15"/>
      <c r="X7" s="15"/>
      <c r="Y7" s="15"/>
      <c r="Z7" s="15"/>
      <c r="AA7" s="15"/>
      <c r="AB7" s="15"/>
      <c r="AC7" s="15"/>
    </row>
    <row r="8" ht="16.5" spans="1:29">
      <c r="A8" s="6" t="s">
        <v>1756</v>
      </c>
      <c r="B8" s="8" t="e">
        <f>COUNTIFS(#REF!,A8,#REF!,1)+COUNTIFS(教师!$A:$A,A8,教师!#REF!,1)+COUNTIFS(#REF!,A8,#REF!,1)</f>
        <v>#REF!</v>
      </c>
      <c r="C8" s="9" t="e">
        <f>SUMIFS(#REF!,#REF!,A8,#REF!,1)</f>
        <v>#REF!</v>
      </c>
      <c r="D8" s="9" t="e">
        <f>SUMIFS(教师!E:E,教师!A:A,A8,教师!#REF!,1)</f>
        <v>#REF!</v>
      </c>
      <c r="E8" s="9" t="e">
        <f>SUMIFS(#REF!,#REF!,A8,#REF!,1)</f>
        <v>#REF!</v>
      </c>
      <c r="F8" s="10" t="e">
        <f t="shared" si="0"/>
        <v>#REF!</v>
      </c>
      <c r="G8" s="11" t="e">
        <f>SUMIFS(#REF!,#REF!,A8,#REF!,1)+SUMIFS(#REF!,#REF!,A8,#REF!,1)</f>
        <v>#REF!</v>
      </c>
      <c r="H8" s="11" t="e">
        <f>SUMIFS(教师!#REF!,教师!A:A,A8,教师!#REF!,1)+SUMIFS(教师!#REF!,教师!A:A,A8,教师!#REF!,1)</f>
        <v>#REF!</v>
      </c>
      <c r="I8" s="11" t="e">
        <f>SUMIFS(#REF!,#REF!,A8,#REF!,1)+SUMIFS(#REF!,#REF!,A8,#REF!,1)</f>
        <v>#REF!</v>
      </c>
      <c r="J8" s="19" t="e">
        <f t="shared" si="1"/>
        <v>#REF!</v>
      </c>
      <c r="K8" s="32" t="e">
        <f>(SUMIFS(#REF!,#REF!,A8,#REF!,1)+SUMIFS(#REF!,#REF!,A8,#REF!,1))/10000</f>
        <v>#REF!</v>
      </c>
      <c r="L8" s="32" t="e">
        <f>(SUMIFS(教师!#REF!,教师!A:A,A8,教师!#REF!,1)+SUMIFS(教师!#REF!,教师!A:A,A8,教师!#REF!,1))/10000</f>
        <v>#REF!</v>
      </c>
      <c r="M8" s="32" t="e">
        <f>(SUMIFS(#REF!,#REF!,A8,#REF!,1)+SUMIFS(#REF!,#REF!,A8,#REF!,1))/10000</f>
        <v>#REF!</v>
      </c>
      <c r="N8" s="33" t="e">
        <f t="shared" si="2"/>
        <v>#REF!</v>
      </c>
      <c r="O8" s="15"/>
      <c r="P8" s="26" t="s">
        <v>1756</v>
      </c>
      <c r="Q8" s="28" t="e">
        <f t="shared" si="3"/>
        <v>#REF!</v>
      </c>
      <c r="R8" s="28" t="e">
        <f t="shared" si="4"/>
        <v>#REF!</v>
      </c>
      <c r="S8" s="28" t="e">
        <f t="shared" si="5"/>
        <v>#REF!</v>
      </c>
      <c r="T8" s="28" t="e">
        <f t="shared" si="6"/>
        <v>#REF!</v>
      </c>
      <c r="U8" s="15"/>
      <c r="V8" s="15"/>
      <c r="W8" s="15"/>
      <c r="X8" s="15"/>
      <c r="Y8" s="15"/>
      <c r="Z8" s="15"/>
      <c r="AA8" s="15"/>
      <c r="AB8" s="15"/>
      <c r="AC8" s="15"/>
    </row>
    <row r="9" ht="16.5" spans="1:29">
      <c r="A9" s="6" t="s">
        <v>1757</v>
      </c>
      <c r="B9" s="8" t="e">
        <f>COUNTIFS(#REF!,A9,#REF!,1)+COUNTIFS(教师!$A:$A,A9,教师!#REF!,1)+COUNTIFS(#REF!,A9,#REF!,1)</f>
        <v>#REF!</v>
      </c>
      <c r="C9" s="9" t="e">
        <f>SUMIFS(#REF!,#REF!,A9,#REF!,1)</f>
        <v>#REF!</v>
      </c>
      <c r="D9" s="9" t="e">
        <f>SUMIFS(教师!E:E,教师!A:A,A9,教师!#REF!,1)</f>
        <v>#REF!</v>
      </c>
      <c r="E9" s="9" t="e">
        <f>SUMIFS(#REF!,#REF!,A9,#REF!,1)</f>
        <v>#REF!</v>
      </c>
      <c r="F9" s="10" t="e">
        <f t="shared" si="0"/>
        <v>#REF!</v>
      </c>
      <c r="G9" s="11" t="e">
        <f>SUMIFS(#REF!,#REF!,A9,#REF!,1)+SUMIFS(#REF!,#REF!,A9,#REF!,1)</f>
        <v>#REF!</v>
      </c>
      <c r="H9" s="11" t="e">
        <f>SUMIFS(教师!#REF!,教师!A:A,A9,教师!#REF!,1)+SUMIFS(教师!#REF!,教师!A:A,A9,教师!#REF!,1)</f>
        <v>#REF!</v>
      </c>
      <c r="I9" s="11" t="e">
        <f>SUMIFS(#REF!,#REF!,A9,#REF!,1)+SUMIFS(#REF!,#REF!,A9,#REF!,1)</f>
        <v>#REF!</v>
      </c>
      <c r="J9" s="19" t="e">
        <f t="shared" si="1"/>
        <v>#REF!</v>
      </c>
      <c r="K9" s="32" t="e">
        <f>(SUMIFS(#REF!,#REF!,A9,#REF!,1)+SUMIFS(#REF!,#REF!,A9,#REF!,1))/10000</f>
        <v>#REF!</v>
      </c>
      <c r="L9" s="32" t="e">
        <f>(SUMIFS(教师!#REF!,教师!A:A,A9,教师!#REF!,1)+SUMIFS(教师!#REF!,教师!A:A,A9,教师!#REF!,1))/10000</f>
        <v>#REF!</v>
      </c>
      <c r="M9" s="32" t="e">
        <f>(SUMIFS(#REF!,#REF!,A9,#REF!,1)+SUMIFS(#REF!,#REF!,A9,#REF!,1))/10000</f>
        <v>#REF!</v>
      </c>
      <c r="N9" s="33" t="e">
        <f t="shared" si="2"/>
        <v>#REF!</v>
      </c>
      <c r="O9" s="15"/>
      <c r="P9" s="26" t="s">
        <v>1757</v>
      </c>
      <c r="Q9" s="28" t="e">
        <f t="shared" si="3"/>
        <v>#REF!</v>
      </c>
      <c r="R9" s="28" t="e">
        <f t="shared" si="4"/>
        <v>#REF!</v>
      </c>
      <c r="S9" s="28" t="e">
        <f t="shared" si="5"/>
        <v>#REF!</v>
      </c>
      <c r="T9" s="28" t="e">
        <f t="shared" si="6"/>
        <v>#REF!</v>
      </c>
      <c r="U9" s="15"/>
      <c r="V9" s="15"/>
      <c r="W9" s="15"/>
      <c r="X9" s="15"/>
      <c r="Y9" s="15"/>
      <c r="Z9" s="15"/>
      <c r="AA9" s="15"/>
      <c r="AB9" s="15"/>
      <c r="AC9" s="15"/>
    </row>
    <row r="10" ht="16.5" spans="1:29">
      <c r="A10" s="6" t="s">
        <v>1758</v>
      </c>
      <c r="B10" s="8" t="e">
        <f>COUNTIFS(#REF!,A10,#REF!,1)+COUNTIFS(教师!$A:$A,A10,教师!#REF!,1)+COUNTIFS(#REF!,A10,#REF!,1)</f>
        <v>#REF!</v>
      </c>
      <c r="C10" s="9" t="e">
        <f>SUMIFS(#REF!,#REF!,A10,#REF!,1)</f>
        <v>#REF!</v>
      </c>
      <c r="D10" s="9" t="e">
        <f>SUMIFS(教师!E:E,教师!A:A,A10,教师!#REF!,1)</f>
        <v>#REF!</v>
      </c>
      <c r="E10" s="9" t="e">
        <f>SUMIFS(#REF!,#REF!,A10,#REF!,1)</f>
        <v>#REF!</v>
      </c>
      <c r="F10" s="10" t="e">
        <f t="shared" si="0"/>
        <v>#REF!</v>
      </c>
      <c r="G10" s="11" t="e">
        <f>SUMIFS(#REF!,#REF!,A10,#REF!,1)+SUMIFS(#REF!,#REF!,A10,#REF!,1)</f>
        <v>#REF!</v>
      </c>
      <c r="H10" s="11" t="e">
        <f>SUMIFS(教师!#REF!,教师!A:A,A10,教师!#REF!,1)+SUMIFS(教师!#REF!,教师!A:A,A10,教师!#REF!,1)</f>
        <v>#REF!</v>
      </c>
      <c r="I10" s="11" t="e">
        <f>SUMIFS(#REF!,#REF!,A10,#REF!,1)+SUMIFS(#REF!,#REF!,A10,#REF!,1)</f>
        <v>#REF!</v>
      </c>
      <c r="J10" s="19" t="e">
        <f t="shared" si="1"/>
        <v>#REF!</v>
      </c>
      <c r="K10" s="32" t="e">
        <f>(SUMIFS(#REF!,#REF!,A10,#REF!,1)+SUMIFS(#REF!,#REF!,A10,#REF!,1))/10000</f>
        <v>#REF!</v>
      </c>
      <c r="L10" s="32" t="e">
        <f>(SUMIFS(教师!#REF!,教师!A:A,A10,教师!#REF!,1)+SUMIFS(教师!#REF!,教师!A:A,A10,教师!#REF!,1))/10000</f>
        <v>#REF!</v>
      </c>
      <c r="M10" s="32" t="e">
        <f>(SUMIFS(#REF!,#REF!,A10,#REF!,1)+SUMIFS(#REF!,#REF!,A10,#REF!,1))/10000</f>
        <v>#REF!</v>
      </c>
      <c r="N10" s="33" t="e">
        <f t="shared" si="2"/>
        <v>#REF!</v>
      </c>
      <c r="O10" s="15"/>
      <c r="P10" s="26" t="s">
        <v>1758</v>
      </c>
      <c r="Q10" s="28" t="e">
        <f t="shared" si="3"/>
        <v>#REF!</v>
      </c>
      <c r="R10" s="28" t="e">
        <f t="shared" si="4"/>
        <v>#REF!</v>
      </c>
      <c r="S10" s="28" t="e">
        <f t="shared" si="5"/>
        <v>#REF!</v>
      </c>
      <c r="T10" s="28" t="e">
        <f t="shared" si="6"/>
        <v>#REF!</v>
      </c>
      <c r="U10" s="15"/>
      <c r="V10" s="15"/>
      <c r="W10" s="15"/>
      <c r="X10" s="15"/>
      <c r="Y10" s="15"/>
      <c r="Z10" s="15"/>
      <c r="AA10" s="15"/>
      <c r="AB10" s="15"/>
      <c r="AC10" s="15"/>
    </row>
    <row r="11" ht="16.5" spans="1:29">
      <c r="A11" s="6" t="s">
        <v>1759</v>
      </c>
      <c r="B11" s="8" t="e">
        <f>COUNTIFS(#REF!,A11,#REF!,1)+COUNTIFS(教师!$A:$A,A11,教师!#REF!,1)+COUNTIFS(#REF!,A11,#REF!,1)</f>
        <v>#REF!</v>
      </c>
      <c r="C11" s="9" t="e">
        <f>SUMIFS(#REF!,#REF!,A11,#REF!,1)</f>
        <v>#REF!</v>
      </c>
      <c r="D11" s="9" t="e">
        <f>SUMIFS(教师!E:E,教师!A:A,A11,教师!#REF!,1)</f>
        <v>#REF!</v>
      </c>
      <c r="E11" s="9" t="e">
        <f>SUMIFS(#REF!,#REF!,A11,#REF!,1)</f>
        <v>#REF!</v>
      </c>
      <c r="F11" s="10" t="e">
        <f t="shared" si="0"/>
        <v>#REF!</v>
      </c>
      <c r="G11" s="11" t="e">
        <f>SUMIFS(#REF!,#REF!,A11,#REF!,1)+SUMIFS(#REF!,#REF!,A11,#REF!,1)</f>
        <v>#REF!</v>
      </c>
      <c r="H11" s="11" t="e">
        <f>SUMIFS(教师!#REF!,教师!A:A,A11,教师!#REF!,1)+SUMIFS(教师!#REF!,教师!A:A,A11,教师!#REF!,1)</f>
        <v>#REF!</v>
      </c>
      <c r="I11" s="11" t="e">
        <f>SUMIFS(#REF!,#REF!,A11,#REF!,1)+SUMIFS(#REF!,#REF!,A11,#REF!,1)</f>
        <v>#REF!</v>
      </c>
      <c r="J11" s="19" t="e">
        <f t="shared" si="1"/>
        <v>#REF!</v>
      </c>
      <c r="K11" s="32" t="e">
        <f>(SUMIFS(#REF!,#REF!,A11,#REF!,1)+SUMIFS(#REF!,#REF!,A11,#REF!,1))/10000</f>
        <v>#REF!</v>
      </c>
      <c r="L11" s="32" t="e">
        <f>(SUMIFS(教师!#REF!,教师!A:A,A11,教师!#REF!,1)+SUMIFS(教师!#REF!,教师!A:A,A11,教师!#REF!,1))/10000</f>
        <v>#REF!</v>
      </c>
      <c r="M11" s="32" t="e">
        <f>(SUMIFS(#REF!,#REF!,A11,#REF!,1)+SUMIFS(#REF!,#REF!,A11,#REF!,1))/10000</f>
        <v>#REF!</v>
      </c>
      <c r="N11" s="33" t="e">
        <f t="shared" si="2"/>
        <v>#REF!</v>
      </c>
      <c r="O11" s="15"/>
      <c r="P11" s="26" t="s">
        <v>1759</v>
      </c>
      <c r="Q11" s="28" t="e">
        <f t="shared" si="3"/>
        <v>#REF!</v>
      </c>
      <c r="R11" s="28" t="e">
        <f t="shared" si="4"/>
        <v>#REF!</v>
      </c>
      <c r="S11" s="28" t="e">
        <f t="shared" si="5"/>
        <v>#REF!</v>
      </c>
      <c r="T11" s="28" t="e">
        <f t="shared" si="6"/>
        <v>#REF!</v>
      </c>
      <c r="U11" s="15"/>
      <c r="V11" s="15"/>
      <c r="W11" s="15"/>
      <c r="X11" s="15"/>
      <c r="Y11" s="15"/>
      <c r="Z11" s="15"/>
      <c r="AA11" s="15"/>
      <c r="AB11" s="15"/>
      <c r="AC11" s="15"/>
    </row>
    <row r="12" ht="16.5" spans="1:29">
      <c r="A12" s="6" t="s">
        <v>1760</v>
      </c>
      <c r="B12" s="8" t="e">
        <f>COUNTIFS(#REF!,A12,#REF!,1)+COUNTIFS(教师!$A:$A,A12,教师!#REF!,1)+COUNTIFS(#REF!,A12,#REF!,1)</f>
        <v>#REF!</v>
      </c>
      <c r="C12" s="9" t="e">
        <f>SUMIFS(#REF!,#REF!,A12,#REF!,1)</f>
        <v>#REF!</v>
      </c>
      <c r="D12" s="9" t="e">
        <f>SUMIFS(教师!E:E,教师!A:A,A12,教师!#REF!,1)</f>
        <v>#REF!</v>
      </c>
      <c r="E12" s="9" t="e">
        <f>SUMIFS(#REF!,#REF!,A12,#REF!,1)</f>
        <v>#REF!</v>
      </c>
      <c r="F12" s="10" t="e">
        <f t="shared" si="0"/>
        <v>#REF!</v>
      </c>
      <c r="G12" s="11" t="e">
        <f>SUMIFS(#REF!,#REF!,A12,#REF!,1)+SUMIFS(#REF!,#REF!,A12,#REF!,1)</f>
        <v>#REF!</v>
      </c>
      <c r="H12" s="11" t="e">
        <f>SUMIFS(教师!#REF!,教师!A:A,A12,教师!#REF!,1)+SUMIFS(教师!#REF!,教师!A:A,A12,教师!#REF!,1)</f>
        <v>#REF!</v>
      </c>
      <c r="I12" s="11" t="e">
        <f>SUMIFS(#REF!,#REF!,A12,#REF!,1)+SUMIFS(#REF!,#REF!,A12,#REF!,1)</f>
        <v>#REF!</v>
      </c>
      <c r="J12" s="19" t="e">
        <f t="shared" si="1"/>
        <v>#REF!</v>
      </c>
      <c r="K12" s="20" t="e">
        <f>(SUMIFS(#REF!,#REF!,A12,#REF!,1)+SUMIFS(#REF!,#REF!,A12,#REF!,1))/10000</f>
        <v>#REF!</v>
      </c>
      <c r="L12" s="20" t="e">
        <f>(SUMIFS(教师!#REF!,教师!A:A,A12,教师!#REF!,1)+SUMIFS(教师!#REF!,教师!A:A,A12,教师!#REF!,1))/10000</f>
        <v>#REF!</v>
      </c>
      <c r="M12" s="32" t="e">
        <f>(SUMIFS(#REF!,#REF!,A12,#REF!,1)+SUMIFS(#REF!,#REF!,A12,#REF!,1))/10000</f>
        <v>#REF!</v>
      </c>
      <c r="N12" s="21" t="e">
        <f t="shared" si="2"/>
        <v>#REF!</v>
      </c>
      <c r="O12" s="15"/>
      <c r="P12" s="26" t="s">
        <v>1760</v>
      </c>
      <c r="Q12" s="28" t="e">
        <f t="shared" si="3"/>
        <v>#REF!</v>
      </c>
      <c r="R12" s="28" t="e">
        <f t="shared" si="4"/>
        <v>#REF!</v>
      </c>
      <c r="S12" s="28" t="e">
        <f t="shared" si="5"/>
        <v>#REF!</v>
      </c>
      <c r="T12" s="35" t="e">
        <f t="shared" si="6"/>
        <v>#REF!</v>
      </c>
      <c r="U12" s="15"/>
      <c r="V12" s="15"/>
      <c r="W12" s="15"/>
      <c r="X12" s="15"/>
      <c r="Y12" s="15"/>
      <c r="Z12" s="15"/>
      <c r="AA12" s="15"/>
      <c r="AB12" s="15"/>
      <c r="AC12" s="15"/>
    </row>
    <row r="13" ht="16.5" spans="1:29">
      <c r="A13" s="6" t="s">
        <v>1761</v>
      </c>
      <c r="B13" s="8" t="e">
        <f>COUNTIFS(#REF!,A13,#REF!,1)+COUNTIFS(教师!$A:$A,A13,教师!#REF!,1)+COUNTIFS(#REF!,A13,#REF!,1)</f>
        <v>#REF!</v>
      </c>
      <c r="C13" s="9" t="e">
        <f>SUMIFS(#REF!,#REF!,A13,#REF!,1)</f>
        <v>#REF!</v>
      </c>
      <c r="D13" s="9" t="e">
        <f>SUMIFS(教师!E:E,教师!A:A,A13,教师!#REF!,1)</f>
        <v>#REF!</v>
      </c>
      <c r="E13" s="9" t="e">
        <f>SUMIFS(#REF!,#REF!,A13,#REF!,1)</f>
        <v>#REF!</v>
      </c>
      <c r="F13" s="10" t="e">
        <f t="shared" si="0"/>
        <v>#REF!</v>
      </c>
      <c r="G13" s="11" t="e">
        <f>SUMIFS(#REF!,#REF!,A13,#REF!,1)+SUMIFS(#REF!,#REF!,A13,#REF!,1)</f>
        <v>#REF!</v>
      </c>
      <c r="H13" s="11" t="e">
        <f>SUMIFS(教师!#REF!,教师!A:A,A13,教师!#REF!,1)+SUMIFS(教师!#REF!,教师!A:A,A13,教师!#REF!,1)</f>
        <v>#REF!</v>
      </c>
      <c r="I13" s="11" t="e">
        <f>SUMIFS(#REF!,#REF!,A13,#REF!,1)+SUMIFS(#REF!,#REF!,A13,#REF!,1)</f>
        <v>#REF!</v>
      </c>
      <c r="J13" s="19" t="e">
        <f t="shared" si="1"/>
        <v>#REF!</v>
      </c>
      <c r="K13" s="32" t="e">
        <f>(SUMIFS(#REF!,#REF!,A13,#REF!,1)+SUMIFS(#REF!,#REF!,A13,#REF!,1))/10000</f>
        <v>#REF!</v>
      </c>
      <c r="L13" s="32" t="e">
        <f>(SUMIFS(教师!#REF!,教师!A:A,A13,教师!#REF!,1)+SUMIFS(教师!#REF!,教师!A:A,A13,教师!#REF!,1))/10000</f>
        <v>#REF!</v>
      </c>
      <c r="M13" s="32" t="e">
        <f>(SUMIFS(#REF!,#REF!,A13,#REF!,1)+SUMIFS(#REF!,#REF!,A13,#REF!,1))/10000</f>
        <v>#REF!</v>
      </c>
      <c r="N13" s="33" t="e">
        <f t="shared" si="2"/>
        <v>#REF!</v>
      </c>
      <c r="O13" s="15"/>
      <c r="P13" s="26" t="s">
        <v>1761</v>
      </c>
      <c r="Q13" s="28" t="e">
        <f t="shared" si="3"/>
        <v>#REF!</v>
      </c>
      <c r="R13" s="28" t="e">
        <f t="shared" si="4"/>
        <v>#REF!</v>
      </c>
      <c r="S13" s="28" t="e">
        <f t="shared" si="5"/>
        <v>#REF!</v>
      </c>
      <c r="T13" s="28" t="e">
        <f t="shared" si="6"/>
        <v>#REF!</v>
      </c>
      <c r="U13" s="15"/>
      <c r="V13" s="15"/>
      <c r="W13" s="15"/>
      <c r="X13" s="15"/>
      <c r="Y13" s="15"/>
      <c r="Z13" s="15"/>
      <c r="AA13" s="15"/>
      <c r="AB13" s="15"/>
      <c r="AC13" s="15"/>
    </row>
    <row r="14" ht="16.5" spans="1:29">
      <c r="A14" s="6" t="s">
        <v>1762</v>
      </c>
      <c r="B14" s="8" t="e">
        <f>COUNTIFS(#REF!,A14,#REF!,1)+COUNTIFS(教师!$A:$A,A14,教师!#REF!,1)+COUNTIFS(#REF!,A14,#REF!,1)</f>
        <v>#REF!</v>
      </c>
      <c r="C14" s="9" t="e">
        <f>SUMIFS(#REF!,#REF!,A14,#REF!,1)</f>
        <v>#REF!</v>
      </c>
      <c r="D14" s="9" t="e">
        <f>SUMIFS(教师!E:E,教师!A:A,A14,教师!#REF!,1)</f>
        <v>#REF!</v>
      </c>
      <c r="E14" s="9" t="e">
        <f>SUMIFS(#REF!,#REF!,A14,#REF!,1)</f>
        <v>#REF!</v>
      </c>
      <c r="F14" s="10" t="e">
        <f t="shared" si="0"/>
        <v>#REF!</v>
      </c>
      <c r="G14" s="11" t="e">
        <f>SUMIFS(#REF!,#REF!,A14,#REF!,1)+SUMIFS(#REF!,#REF!,A14,#REF!,1)</f>
        <v>#REF!</v>
      </c>
      <c r="H14" s="11" t="e">
        <f>SUMIFS(教师!#REF!,教师!A:A,A14,教师!#REF!,1)+SUMIFS(教师!#REF!,教师!A:A,A14,教师!#REF!,1)</f>
        <v>#REF!</v>
      </c>
      <c r="I14" s="11" t="e">
        <f>SUMIFS(#REF!,#REF!,A14,#REF!,1)+SUMIFS(#REF!,#REF!,A14,#REF!,1)</f>
        <v>#REF!</v>
      </c>
      <c r="J14" s="19" t="e">
        <f t="shared" si="1"/>
        <v>#REF!</v>
      </c>
      <c r="K14" s="32" t="e">
        <f>(SUMIFS(#REF!,#REF!,A14,#REF!,1)+SUMIFS(#REF!,#REF!,A14,#REF!,1))/10000</f>
        <v>#REF!</v>
      </c>
      <c r="L14" s="32" t="e">
        <f>(SUMIFS(教师!#REF!,教师!A:A,A14,教师!#REF!,1)+SUMIFS(教师!#REF!,教师!A:A,A14,教师!#REF!,1))/10000</f>
        <v>#REF!</v>
      </c>
      <c r="M14" s="32" t="e">
        <f>(SUMIFS(#REF!,#REF!,A14,#REF!,1)+SUMIFS(#REF!,#REF!,A14,#REF!,1))/10000</f>
        <v>#REF!</v>
      </c>
      <c r="N14" s="33" t="e">
        <f t="shared" si="2"/>
        <v>#REF!</v>
      </c>
      <c r="O14" s="15"/>
      <c r="P14" s="26" t="s">
        <v>1762</v>
      </c>
      <c r="Q14" s="28" t="e">
        <f t="shared" si="3"/>
        <v>#REF!</v>
      </c>
      <c r="R14" s="28" t="e">
        <f t="shared" si="4"/>
        <v>#REF!</v>
      </c>
      <c r="S14" s="28" t="e">
        <f t="shared" si="5"/>
        <v>#REF!</v>
      </c>
      <c r="T14" s="28" t="e">
        <f t="shared" si="6"/>
        <v>#REF!</v>
      </c>
      <c r="U14" s="15"/>
      <c r="V14" s="15"/>
      <c r="W14" s="15"/>
      <c r="X14" s="15"/>
      <c r="Y14" s="15"/>
      <c r="Z14" s="15"/>
      <c r="AA14" s="15"/>
      <c r="AB14" s="15"/>
      <c r="AC14" s="15"/>
    </row>
    <row r="15" ht="16.5" spans="1:29">
      <c r="A15" s="6" t="s">
        <v>1763</v>
      </c>
      <c r="B15" s="8" t="e">
        <f>COUNTIFS(#REF!,A15,#REF!,1)+COUNTIFS(教师!$A:$A,A15,教师!#REF!,1)+COUNTIFS(#REF!,A15,#REF!,1)</f>
        <v>#REF!</v>
      </c>
      <c r="C15" s="9" t="e">
        <f>SUMIFS(#REF!,#REF!,A15,#REF!,1)</f>
        <v>#REF!</v>
      </c>
      <c r="D15" s="9" t="e">
        <f>SUMIFS(教师!E:E,教师!A:A,A15,教师!#REF!,1)</f>
        <v>#REF!</v>
      </c>
      <c r="E15" s="9" t="e">
        <f>SUMIFS(#REF!,#REF!,A15,#REF!,1)</f>
        <v>#REF!</v>
      </c>
      <c r="F15" s="10" t="e">
        <f t="shared" si="0"/>
        <v>#REF!</v>
      </c>
      <c r="G15" s="11" t="e">
        <f>SUMIFS(#REF!,#REF!,A15,#REF!,1)+SUMIFS(#REF!,#REF!,A15,#REF!,1)</f>
        <v>#REF!</v>
      </c>
      <c r="H15" s="11" t="e">
        <f>SUMIFS(教师!#REF!,教师!A:A,A15,教师!#REF!,1)+SUMIFS(教师!#REF!,教师!A:A,A15,教师!#REF!,1)</f>
        <v>#REF!</v>
      </c>
      <c r="I15" s="11" t="e">
        <f>SUMIFS(#REF!,#REF!,A15,#REF!,1)+SUMIFS(#REF!,#REF!,A15,#REF!,1)</f>
        <v>#REF!</v>
      </c>
      <c r="J15" s="19" t="e">
        <f t="shared" si="1"/>
        <v>#REF!</v>
      </c>
      <c r="K15" s="32" t="e">
        <f>(SUMIFS(#REF!,#REF!,A15,#REF!,1)+SUMIFS(#REF!,#REF!,A15,#REF!,1))/10000</f>
        <v>#REF!</v>
      </c>
      <c r="L15" s="32" t="e">
        <f>(SUMIFS(教师!#REF!,教师!A:A,A15,教师!#REF!,1)+SUMIFS(教师!#REF!,教师!A:A,A15,教师!#REF!,1))/10000</f>
        <v>#REF!</v>
      </c>
      <c r="M15" s="32" t="e">
        <f>(SUMIFS(#REF!,#REF!,A15,#REF!,1)+SUMIFS(#REF!,#REF!,A15,#REF!,1))/10000</f>
        <v>#REF!</v>
      </c>
      <c r="N15" s="33" t="e">
        <f t="shared" si="2"/>
        <v>#REF!</v>
      </c>
      <c r="O15" s="15"/>
      <c r="P15" s="26" t="s">
        <v>1763</v>
      </c>
      <c r="Q15" s="28" t="e">
        <f t="shared" si="3"/>
        <v>#REF!</v>
      </c>
      <c r="R15" s="28" t="e">
        <f t="shared" si="4"/>
        <v>#REF!</v>
      </c>
      <c r="S15" s="28" t="e">
        <f t="shared" si="5"/>
        <v>#REF!</v>
      </c>
      <c r="T15" s="28" t="e">
        <f t="shared" si="6"/>
        <v>#REF!</v>
      </c>
      <c r="U15" s="15"/>
      <c r="V15" s="15"/>
      <c r="W15" s="15"/>
      <c r="X15" s="15"/>
      <c r="Y15" s="15"/>
      <c r="Z15" s="15"/>
      <c r="AA15" s="15"/>
      <c r="AB15" s="15"/>
      <c r="AC15" s="15"/>
    </row>
    <row r="16" ht="16.5" spans="1:29">
      <c r="A16" s="6" t="s">
        <v>1764</v>
      </c>
      <c r="B16" s="8" t="e">
        <f>COUNTIFS(#REF!,A16,#REF!,1)+COUNTIFS(教师!$A:$A,A16,教师!#REF!,1)+COUNTIFS(#REF!,A16,#REF!,1)</f>
        <v>#REF!</v>
      </c>
      <c r="C16" s="9" t="e">
        <f>SUMIFS(#REF!,#REF!,A16,#REF!,1)</f>
        <v>#REF!</v>
      </c>
      <c r="D16" s="9" t="e">
        <f>SUMIFS(教师!E:E,教师!A:A,A16,教师!#REF!,1)</f>
        <v>#REF!</v>
      </c>
      <c r="E16" s="9" t="e">
        <f>SUMIFS(#REF!,#REF!,A16,#REF!,1)</f>
        <v>#REF!</v>
      </c>
      <c r="F16" s="10" t="e">
        <f t="shared" si="0"/>
        <v>#REF!</v>
      </c>
      <c r="G16" s="11" t="e">
        <f>SUMIFS(#REF!,#REF!,A16,#REF!,1)+SUMIFS(#REF!,#REF!,A16,#REF!,1)</f>
        <v>#REF!</v>
      </c>
      <c r="H16" s="11" t="e">
        <f>SUMIFS(教师!#REF!,教师!A:A,A16,教师!#REF!,1)+SUMIFS(教师!#REF!,教师!A:A,A16,教师!#REF!,1)</f>
        <v>#REF!</v>
      </c>
      <c r="I16" s="11" t="e">
        <f>SUMIFS(#REF!,#REF!,A16,#REF!,1)+SUMIFS(#REF!,#REF!,A16,#REF!,1)</f>
        <v>#REF!</v>
      </c>
      <c r="J16" s="19" t="e">
        <f t="shared" si="1"/>
        <v>#REF!</v>
      </c>
      <c r="K16" s="32" t="e">
        <f>(SUMIFS(#REF!,#REF!,A16,#REF!,1)+SUMIFS(#REF!,#REF!,A16,#REF!,1))/10000</f>
        <v>#REF!</v>
      </c>
      <c r="L16" s="32" t="e">
        <f>(SUMIFS(教师!#REF!,教师!A:A,A16,教师!#REF!,1)+SUMIFS(教师!#REF!,教师!A:A,A16,教师!#REF!,1))/10000</f>
        <v>#REF!</v>
      </c>
      <c r="M16" s="32" t="e">
        <f>(SUMIFS(#REF!,#REF!,A16,#REF!,1)+SUMIFS(#REF!,#REF!,A16,#REF!,1))/10000</f>
        <v>#REF!</v>
      </c>
      <c r="N16" s="33" t="e">
        <f t="shared" si="2"/>
        <v>#REF!</v>
      </c>
      <c r="O16" s="15"/>
      <c r="P16" s="26" t="s">
        <v>1764</v>
      </c>
      <c r="Q16" s="28" t="e">
        <f t="shared" si="3"/>
        <v>#REF!</v>
      </c>
      <c r="R16" s="28" t="e">
        <f t="shared" si="4"/>
        <v>#REF!</v>
      </c>
      <c r="S16" s="28" t="e">
        <f t="shared" si="5"/>
        <v>#REF!</v>
      </c>
      <c r="T16" s="28" t="e">
        <f t="shared" si="6"/>
        <v>#REF!</v>
      </c>
      <c r="U16" s="15"/>
      <c r="V16" s="15"/>
      <c r="W16" s="15"/>
      <c r="X16" s="15"/>
      <c r="Y16" s="15"/>
      <c r="Z16" s="15"/>
      <c r="AA16" s="15"/>
      <c r="AB16" s="15"/>
      <c r="AC16" s="15"/>
    </row>
    <row r="17" ht="16.5" spans="1:29">
      <c r="A17" s="8" t="s">
        <v>1765</v>
      </c>
      <c r="B17" s="8" t="e">
        <f t="shared" ref="B17:N17" si="7">SUM(B3:B16)</f>
        <v>#REF!</v>
      </c>
      <c r="C17" s="12" t="e">
        <f t="shared" si="7"/>
        <v>#REF!</v>
      </c>
      <c r="D17" s="12" t="e">
        <f t="shared" si="7"/>
        <v>#REF!</v>
      </c>
      <c r="E17" s="12" t="e">
        <f t="shared" si="7"/>
        <v>#REF!</v>
      </c>
      <c r="F17" s="12" t="e">
        <f t="shared" si="7"/>
        <v>#REF!</v>
      </c>
      <c r="G17" s="13" t="e">
        <f t="shared" si="7"/>
        <v>#REF!</v>
      </c>
      <c r="H17" s="13" t="e">
        <f t="shared" si="7"/>
        <v>#REF!</v>
      </c>
      <c r="I17" s="13" t="e">
        <f t="shared" si="7"/>
        <v>#REF!</v>
      </c>
      <c r="J17" s="13" t="e">
        <f t="shared" si="7"/>
        <v>#REF!</v>
      </c>
      <c r="K17" s="22" t="e">
        <f t="shared" si="7"/>
        <v>#REF!</v>
      </c>
      <c r="L17" s="22" t="e">
        <f t="shared" si="7"/>
        <v>#REF!</v>
      </c>
      <c r="M17" s="22" t="e">
        <f t="shared" si="7"/>
        <v>#REF!</v>
      </c>
      <c r="N17" s="22" t="e">
        <f t="shared" si="7"/>
        <v>#REF!</v>
      </c>
      <c r="O17" s="15"/>
      <c r="P17" s="29" t="s">
        <v>1765</v>
      </c>
      <c r="Q17" s="28" t="e">
        <f t="shared" si="3"/>
        <v>#REF!</v>
      </c>
      <c r="R17" s="28" t="e">
        <f t="shared" si="4"/>
        <v>#REF!</v>
      </c>
      <c r="S17" s="28" t="e">
        <f t="shared" si="5"/>
        <v>#REF!</v>
      </c>
      <c r="T17" s="35" t="e">
        <f t="shared" si="6"/>
        <v>#REF!</v>
      </c>
      <c r="U17" s="15"/>
      <c r="V17" s="15"/>
      <c r="W17" s="15"/>
      <c r="X17" s="15"/>
      <c r="Y17" s="15"/>
      <c r="Z17" s="15"/>
      <c r="AA17" s="15"/>
      <c r="AB17" s="15"/>
      <c r="AC17" s="15"/>
    </row>
    <row r="18" ht="16.5" spans="1:29">
      <c r="A18" s="15"/>
      <c r="B18" s="14"/>
      <c r="C18" s="14"/>
      <c r="D18" s="14"/>
      <c r="E18" s="14"/>
      <c r="F18" s="14"/>
      <c r="G18" s="14"/>
      <c r="H18" s="14"/>
      <c r="I18" s="14"/>
      <c r="J18" s="14"/>
      <c r="K18" s="14"/>
      <c r="L18" s="14"/>
      <c r="M18" s="14"/>
      <c r="N18" s="14"/>
      <c r="O18" s="15"/>
      <c r="P18" s="15"/>
      <c r="Q18" s="14"/>
      <c r="R18" s="14"/>
      <c r="S18" s="14"/>
      <c r="T18" s="14"/>
      <c r="U18" s="15"/>
      <c r="V18" s="15"/>
      <c r="W18" s="15"/>
      <c r="X18" s="15"/>
      <c r="Y18" s="15"/>
      <c r="Z18" s="15"/>
      <c r="AA18" s="15"/>
      <c r="AB18" s="15"/>
      <c r="AC18" s="15"/>
    </row>
    <row r="19" ht="16.5" spans="1:29">
      <c r="A19" s="30" t="s">
        <v>1737</v>
      </c>
      <c r="B19" s="2" t="s">
        <v>1766</v>
      </c>
      <c r="C19" s="3" t="s">
        <v>1739</v>
      </c>
      <c r="D19" s="4"/>
      <c r="E19" s="4"/>
      <c r="F19" s="4"/>
      <c r="G19" s="5" t="s">
        <v>1740</v>
      </c>
      <c r="H19" s="4"/>
      <c r="I19" s="4"/>
      <c r="J19" s="4"/>
      <c r="K19" s="18" t="s">
        <v>1741</v>
      </c>
      <c r="L19" s="4"/>
      <c r="M19" s="4"/>
      <c r="N19" s="4"/>
      <c r="O19" s="15"/>
      <c r="P19" s="31" t="s">
        <v>1767</v>
      </c>
      <c r="Q19" s="34"/>
      <c r="R19" s="34"/>
      <c r="S19" s="34"/>
      <c r="T19" s="34"/>
      <c r="U19" s="15"/>
      <c r="V19" s="15"/>
      <c r="W19" s="15"/>
      <c r="X19" s="15"/>
      <c r="Y19" s="15"/>
      <c r="Z19" s="15"/>
      <c r="AA19" s="15"/>
      <c r="AB19" s="15"/>
      <c r="AC19" s="15"/>
    </row>
    <row r="20" ht="16.5" spans="1:29">
      <c r="A20" s="6" t="s">
        <v>1743</v>
      </c>
      <c r="B20" s="7" t="s">
        <v>1744</v>
      </c>
      <c r="C20" s="3" t="s">
        <v>1745</v>
      </c>
      <c r="D20" s="3" t="s">
        <v>1746</v>
      </c>
      <c r="E20" s="3" t="s">
        <v>1747</v>
      </c>
      <c r="F20" s="3" t="s">
        <v>1748</v>
      </c>
      <c r="G20" s="5" t="s">
        <v>1745</v>
      </c>
      <c r="H20" s="5" t="s">
        <v>1746</v>
      </c>
      <c r="I20" s="5" t="s">
        <v>1747</v>
      </c>
      <c r="J20" s="5" t="s">
        <v>1748</v>
      </c>
      <c r="K20" s="18" t="s">
        <v>1745</v>
      </c>
      <c r="L20" s="18" t="s">
        <v>1746</v>
      </c>
      <c r="M20" s="18" t="s">
        <v>1747</v>
      </c>
      <c r="N20" s="18" t="s">
        <v>1748</v>
      </c>
      <c r="O20" s="15"/>
      <c r="P20" s="26" t="s">
        <v>1743</v>
      </c>
      <c r="Q20" s="26" t="s">
        <v>1749</v>
      </c>
      <c r="R20" s="26" t="s">
        <v>1739</v>
      </c>
      <c r="S20" s="26" t="s">
        <v>1740</v>
      </c>
      <c r="T20" s="26" t="s">
        <v>1750</v>
      </c>
      <c r="U20" s="15"/>
      <c r="V20" s="15"/>
      <c r="W20" s="15"/>
      <c r="X20" s="15"/>
      <c r="Y20" s="15"/>
      <c r="Z20" s="36" t="s">
        <v>1768</v>
      </c>
      <c r="AA20" s="4"/>
      <c r="AB20" s="4"/>
      <c r="AC20" s="4"/>
    </row>
    <row r="21" ht="16.5" spans="1:29">
      <c r="A21" s="6" t="s">
        <v>1751</v>
      </c>
      <c r="B21" s="8" t="e">
        <f>COUNTIFS(#REF!,A21,#REF!,2)+COUNTIFS(教师!$A:$A,A21,教师!#REF!,2)+COUNTIFS(#REF!,A21,#REF!,2)</f>
        <v>#REF!</v>
      </c>
      <c r="C21" s="9" t="e">
        <f>SUMIFS(#REF!,#REF!,A21,#REF!,2)</f>
        <v>#REF!</v>
      </c>
      <c r="D21" s="9" t="e">
        <f>SUMIFS(教师!E:E,教师!A:A,A21,教师!#REF!,2)</f>
        <v>#REF!</v>
      </c>
      <c r="E21" s="9" t="e">
        <f>SUMIFS(#REF!,#REF!,A21,#REF!,2)</f>
        <v>#REF!</v>
      </c>
      <c r="F21" s="10" t="e">
        <f t="shared" ref="F21:F34" si="8">SUM(C21:E21)</f>
        <v>#REF!</v>
      </c>
      <c r="G21" s="11" t="e">
        <f>SUMIFS(#REF!,#REF!,A21,#REF!,2)+SUMIFS(#REF!,#REF!,A21,#REF!,2)</f>
        <v>#REF!</v>
      </c>
      <c r="H21" s="11" t="e">
        <f>SUMIFS(教师!#REF!,教师!A:A,A21,教师!#REF!,2)+SUMIFS(教师!#REF!,教师!A:A,A21,教师!#REF!,2)</f>
        <v>#REF!</v>
      </c>
      <c r="I21" s="11" t="e">
        <f>SUMIFS(#REF!,#REF!,A21,#REF!,2)+SUMIFS(#REF!,#REF!,A21,#REF!,2)</f>
        <v>#REF!</v>
      </c>
      <c r="J21" s="19" t="e">
        <f t="shared" ref="J21:J34" si="9">SUM(G21:I21)</f>
        <v>#REF!</v>
      </c>
      <c r="K21" s="32" t="e">
        <f>(SUMIFS(#REF!,#REF!,A21,#REF!,2)+SUMIFS(#REF!,#REF!,A21,#REF!,2))/10000</f>
        <v>#REF!</v>
      </c>
      <c r="L21" s="32" t="e">
        <f>(SUMIFS(教师!#REF!,教师!A:A,A21,教师!#REF!,2)+SUMIFS(教师!#REF!,教师!A:A,A21,教师!#REF!,2))/10000</f>
        <v>#REF!</v>
      </c>
      <c r="M21" s="32" t="e">
        <f>(SUMIFS(#REF!,#REF!,A21,#REF!,2)+SUMIFS(#REF!,#REF!,A21,#REF!,2))/10000</f>
        <v>#REF!</v>
      </c>
      <c r="N21" s="33" t="e">
        <f t="shared" ref="N21:N34" si="10">SUM(K21:M21)</f>
        <v>#REF!</v>
      </c>
      <c r="O21" s="15"/>
      <c r="P21" s="26" t="s">
        <v>1751</v>
      </c>
      <c r="Q21" s="28" t="e">
        <f t="shared" ref="Q21:Q35" si="11">B21</f>
        <v>#REF!</v>
      </c>
      <c r="R21" s="28" t="e">
        <f t="shared" ref="R21:R35" si="12">F21</f>
        <v>#REF!</v>
      </c>
      <c r="S21" s="28" t="e">
        <f t="shared" ref="S21:S35" si="13">J21</f>
        <v>#REF!</v>
      </c>
      <c r="T21" s="28" t="e">
        <f t="shared" ref="T21:T35" si="14">N21</f>
        <v>#REF!</v>
      </c>
      <c r="U21" s="15"/>
      <c r="V21" s="15"/>
      <c r="W21" s="15"/>
      <c r="X21" s="15"/>
      <c r="Y21" s="15"/>
      <c r="Z21" s="37" t="s">
        <v>1745</v>
      </c>
      <c r="AA21" s="37" t="s">
        <v>1746</v>
      </c>
      <c r="AB21" s="37" t="s">
        <v>1747</v>
      </c>
      <c r="AC21" s="37" t="s">
        <v>1748</v>
      </c>
    </row>
    <row r="22" ht="16.5" spans="1:29">
      <c r="A22" s="6" t="s">
        <v>1752</v>
      </c>
      <c r="B22" s="8" t="e">
        <f>COUNTIFS(#REF!,A22,#REF!,2)+COUNTIFS(教师!$A:$A,A22,教师!#REF!,2)+COUNTIFS(#REF!,A22,#REF!,2)</f>
        <v>#REF!</v>
      </c>
      <c r="C22" s="9" t="e">
        <f>SUMIFS(#REF!,#REF!,A22,#REF!,2)</f>
        <v>#REF!</v>
      </c>
      <c r="D22" s="9" t="e">
        <f>SUMIFS(教师!E:E,教师!A:A,A22,教师!#REF!,2)</f>
        <v>#REF!</v>
      </c>
      <c r="E22" s="9" t="e">
        <f>SUMIFS(#REF!,#REF!,A22,#REF!,2)</f>
        <v>#REF!</v>
      </c>
      <c r="F22" s="10" t="e">
        <f t="shared" si="8"/>
        <v>#REF!</v>
      </c>
      <c r="G22" s="11" t="e">
        <f>SUMIFS(#REF!,#REF!,A22,#REF!,2)+SUMIFS(#REF!,#REF!,A22,#REF!,2)</f>
        <v>#REF!</v>
      </c>
      <c r="H22" s="11" t="e">
        <f>SUMIFS(教师!#REF!,教师!A:A,A22,教师!#REF!,2)+SUMIFS(教师!#REF!,教师!A:A,A22,教师!#REF!,2)</f>
        <v>#REF!</v>
      </c>
      <c r="I22" s="11" t="e">
        <f>SUMIFS(#REF!,#REF!,A22,#REF!,2)+SUMIFS(#REF!,#REF!,A22,#REF!,2)</f>
        <v>#REF!</v>
      </c>
      <c r="J22" s="19" t="e">
        <f t="shared" si="9"/>
        <v>#REF!</v>
      </c>
      <c r="K22" s="32" t="e">
        <f>(SUMIFS(#REF!,#REF!,A22,#REF!,2)+SUMIFS(#REF!,#REF!,A22,#REF!,2))/10000</f>
        <v>#REF!</v>
      </c>
      <c r="L22" s="32" t="e">
        <f>(SUMIFS(教师!#REF!,教师!A:A,A22,教师!#REF!,2)+SUMIFS(教师!#REF!,教师!A:A,A22,教师!#REF!,2))/10000</f>
        <v>#REF!</v>
      </c>
      <c r="M22" s="32" t="e">
        <f>(SUMIFS(#REF!,#REF!,A22,#REF!,2)+SUMIFS(#REF!,#REF!,A22,#REF!,2))/10000</f>
        <v>#REF!</v>
      </c>
      <c r="N22" s="33" t="e">
        <f t="shared" si="10"/>
        <v>#REF!</v>
      </c>
      <c r="O22" s="15"/>
      <c r="P22" s="26" t="s">
        <v>1752</v>
      </c>
      <c r="Q22" s="28" t="e">
        <f t="shared" si="11"/>
        <v>#REF!</v>
      </c>
      <c r="R22" s="28" t="e">
        <f t="shared" si="12"/>
        <v>#REF!</v>
      </c>
      <c r="S22" s="28" t="e">
        <f t="shared" si="13"/>
        <v>#REF!</v>
      </c>
      <c r="T22" s="28" t="e">
        <f t="shared" si="14"/>
        <v>#REF!</v>
      </c>
      <c r="U22" s="15"/>
      <c r="V22" s="15"/>
      <c r="W22" s="15"/>
      <c r="X22" s="15"/>
      <c r="Y22" s="15"/>
      <c r="Z22" s="28" t="e">
        <f>K35</f>
        <v>#REF!</v>
      </c>
      <c r="AA22" s="28" t="e">
        <f>L35</f>
        <v>#REF!</v>
      </c>
      <c r="AB22" s="28" t="e">
        <f>M35</f>
        <v>#REF!</v>
      </c>
      <c r="AC22" s="28" t="e">
        <f>N35</f>
        <v>#REF!</v>
      </c>
    </row>
    <row r="23" ht="16.5" spans="1:29">
      <c r="A23" s="6" t="s">
        <v>1753</v>
      </c>
      <c r="B23" s="8" t="e">
        <f>COUNTIFS(#REF!,A23,#REF!,2)+COUNTIFS(教师!$A:$A,A23,教师!#REF!,2)+COUNTIFS(#REF!,A23,#REF!,2)</f>
        <v>#REF!</v>
      </c>
      <c r="C23" s="9" t="e">
        <f>SUMIFS(#REF!,#REF!,A23,#REF!,2)</f>
        <v>#REF!</v>
      </c>
      <c r="D23" s="9" t="e">
        <f>SUMIFS(教师!E:E,教师!A:A,A23,教师!#REF!,2)</f>
        <v>#REF!</v>
      </c>
      <c r="E23" s="9" t="e">
        <f>SUMIFS(#REF!,#REF!,A23,#REF!,2)</f>
        <v>#REF!</v>
      </c>
      <c r="F23" s="10" t="e">
        <f t="shared" si="8"/>
        <v>#REF!</v>
      </c>
      <c r="G23" s="11" t="e">
        <f>SUMIFS(#REF!,#REF!,A23,#REF!,2)+SUMIFS(#REF!,#REF!,A23,#REF!,2)</f>
        <v>#REF!</v>
      </c>
      <c r="H23" s="11" t="e">
        <f>SUMIFS(教师!#REF!,教师!A:A,A23,教师!#REF!,2)+SUMIFS(教师!#REF!,教师!A:A,A23,教师!#REF!,2)</f>
        <v>#REF!</v>
      </c>
      <c r="I23" s="11" t="e">
        <f>SUMIFS(#REF!,#REF!,A23,#REF!,2)+SUMIFS(#REF!,#REF!,A23,#REF!,2)</f>
        <v>#REF!</v>
      </c>
      <c r="J23" s="19" t="e">
        <f t="shared" si="9"/>
        <v>#REF!</v>
      </c>
      <c r="K23" s="32" t="e">
        <f>(SUMIFS(#REF!,#REF!,A23,#REF!,2)+SUMIFS(#REF!,#REF!,A23,#REF!,2))/10000</f>
        <v>#REF!</v>
      </c>
      <c r="L23" s="20" t="e">
        <f>(SUMIFS(教师!#REF!,教师!A:A,A23,教师!#REF!,2)+SUMIFS(教师!#REF!,教师!A:A,A23,教师!#REF!,2))/10000</f>
        <v>#REF!</v>
      </c>
      <c r="M23" s="32" t="e">
        <f>(SUMIFS(#REF!,#REF!,A23,#REF!,2)+SUMIFS(#REF!,#REF!,A23,#REF!,2))/10000</f>
        <v>#REF!</v>
      </c>
      <c r="N23" s="21" t="e">
        <f t="shared" si="10"/>
        <v>#REF!</v>
      </c>
      <c r="O23" s="15"/>
      <c r="P23" s="26" t="s">
        <v>1753</v>
      </c>
      <c r="Q23" s="28" t="e">
        <f t="shared" si="11"/>
        <v>#REF!</v>
      </c>
      <c r="R23" s="28" t="e">
        <f t="shared" si="12"/>
        <v>#REF!</v>
      </c>
      <c r="S23" s="28" t="e">
        <f t="shared" si="13"/>
        <v>#REF!</v>
      </c>
      <c r="T23" s="35" t="e">
        <f t="shared" si="14"/>
        <v>#REF!</v>
      </c>
      <c r="U23" s="15"/>
      <c r="V23" s="15"/>
      <c r="W23" s="15"/>
      <c r="X23" s="15"/>
      <c r="Y23" s="15"/>
      <c r="Z23" s="15"/>
      <c r="AA23" s="15"/>
      <c r="AB23" s="15"/>
      <c r="AC23" s="15"/>
    </row>
    <row r="24" ht="16.5" spans="1:29">
      <c r="A24" s="6" t="s">
        <v>1754</v>
      </c>
      <c r="B24" s="8" t="e">
        <f>COUNTIFS(#REF!,A24,#REF!,2)+COUNTIFS(教师!$A:$A,A24,教师!#REF!,2)+COUNTIFS(#REF!,A24,#REF!,2)</f>
        <v>#REF!</v>
      </c>
      <c r="C24" s="9" t="e">
        <f>SUMIFS(#REF!,#REF!,A24,#REF!,2)</f>
        <v>#REF!</v>
      </c>
      <c r="D24" s="9" t="e">
        <f>SUMIFS(教师!E:E,教师!A:A,A24,教师!#REF!,2)</f>
        <v>#REF!</v>
      </c>
      <c r="E24" s="9" t="e">
        <f>SUMIFS(#REF!,#REF!,A24,#REF!,2)</f>
        <v>#REF!</v>
      </c>
      <c r="F24" s="10" t="e">
        <f t="shared" si="8"/>
        <v>#REF!</v>
      </c>
      <c r="G24" s="11" t="e">
        <f>SUMIFS(#REF!,#REF!,A24,#REF!,2)+SUMIFS(#REF!,#REF!,A24,#REF!,2)</f>
        <v>#REF!</v>
      </c>
      <c r="H24" s="11" t="e">
        <f>SUMIFS(教师!#REF!,教师!A:A,A24,教师!#REF!,2)+SUMIFS(教师!#REF!,教师!A:A,A24,教师!#REF!,2)</f>
        <v>#REF!</v>
      </c>
      <c r="I24" s="11" t="e">
        <f>SUMIFS(#REF!,#REF!,A24,#REF!,2)+SUMIFS(#REF!,#REF!,A24,#REF!,2)</f>
        <v>#REF!</v>
      </c>
      <c r="J24" s="19" t="e">
        <f t="shared" si="9"/>
        <v>#REF!</v>
      </c>
      <c r="K24" s="20" t="e">
        <f>(SUMIFS(#REF!,#REF!,A24,#REF!,2)+SUMIFS(#REF!,#REF!,A24,#REF!,2))/10000</f>
        <v>#REF!</v>
      </c>
      <c r="L24" s="20" t="e">
        <f>(SUMIFS(教师!#REF!,教师!A:A,A24,教师!#REF!,2)+SUMIFS(教师!#REF!,教师!A:A,A24,教师!#REF!,2))/10000</f>
        <v>#REF!</v>
      </c>
      <c r="M24" s="20" t="e">
        <f>(SUMIFS(#REF!,#REF!,A24,#REF!,2)+SUMIFS(#REF!,#REF!,A24,#REF!,2))/10000</f>
        <v>#REF!</v>
      </c>
      <c r="N24" s="21" t="e">
        <f t="shared" si="10"/>
        <v>#REF!</v>
      </c>
      <c r="O24" s="15"/>
      <c r="P24" s="26" t="s">
        <v>1754</v>
      </c>
      <c r="Q24" s="28" t="e">
        <f t="shared" si="11"/>
        <v>#REF!</v>
      </c>
      <c r="R24" s="28" t="e">
        <f t="shared" si="12"/>
        <v>#REF!</v>
      </c>
      <c r="S24" s="28" t="e">
        <f t="shared" si="13"/>
        <v>#REF!</v>
      </c>
      <c r="T24" s="35" t="e">
        <f t="shared" si="14"/>
        <v>#REF!</v>
      </c>
      <c r="U24" s="15"/>
      <c r="V24" s="15"/>
      <c r="W24" s="15"/>
      <c r="X24" s="15"/>
      <c r="Y24" s="15"/>
      <c r="Z24" s="15"/>
      <c r="AA24" s="15"/>
      <c r="AB24" s="15"/>
      <c r="AC24" s="15"/>
    </row>
    <row r="25" ht="16.5" spans="1:29">
      <c r="A25" s="6" t="s">
        <v>1755</v>
      </c>
      <c r="B25" s="8" t="e">
        <f>COUNTIFS(#REF!,A25,#REF!,2)+COUNTIFS(教师!$A:$A,A25,教师!#REF!,2)+COUNTIFS(#REF!,A25,#REF!,2)</f>
        <v>#REF!</v>
      </c>
      <c r="C25" s="9" t="e">
        <f>SUMIFS(#REF!,#REF!,A25,#REF!,2)</f>
        <v>#REF!</v>
      </c>
      <c r="D25" s="9" t="e">
        <f>SUMIFS(教师!E:E,教师!A:A,A25,教师!#REF!,2)</f>
        <v>#REF!</v>
      </c>
      <c r="E25" s="9" t="e">
        <f>SUMIFS(#REF!,#REF!,A25,#REF!,2)</f>
        <v>#REF!</v>
      </c>
      <c r="F25" s="10" t="e">
        <f t="shared" si="8"/>
        <v>#REF!</v>
      </c>
      <c r="G25" s="11" t="e">
        <f>SUMIFS(#REF!,#REF!,A25,#REF!,2)+SUMIFS(#REF!,#REF!,A25,#REF!,2)</f>
        <v>#REF!</v>
      </c>
      <c r="H25" s="11" t="e">
        <f>SUMIFS(教师!#REF!,教师!A:A,A25,教师!#REF!,2)+SUMIFS(教师!#REF!,教师!A:A,A25,教师!#REF!,2)</f>
        <v>#REF!</v>
      </c>
      <c r="I25" s="11" t="e">
        <f>SUMIFS(#REF!,#REF!,A25,#REF!,2)+SUMIFS(#REF!,#REF!,A25,#REF!,2)</f>
        <v>#REF!</v>
      </c>
      <c r="J25" s="19" t="e">
        <f t="shared" si="9"/>
        <v>#REF!</v>
      </c>
      <c r="K25" s="32" t="e">
        <f>(SUMIFS(#REF!,#REF!,A25,#REF!,2)+SUMIFS(#REF!,#REF!,A25,#REF!,2))/10000</f>
        <v>#REF!</v>
      </c>
      <c r="L25" s="20" t="e">
        <f>(SUMIFS(教师!#REF!,教师!A:A,A25,教师!#REF!,2)+SUMIFS(教师!#REF!,教师!A:A,A25,教师!#REF!,2))/10000</f>
        <v>#REF!</v>
      </c>
      <c r="M25" s="32" t="e">
        <f>(SUMIFS(#REF!,#REF!,A25,#REF!,2)+SUMIFS(#REF!,#REF!,A25,#REF!,2))/10000</f>
        <v>#REF!</v>
      </c>
      <c r="N25" s="21" t="e">
        <f t="shared" si="10"/>
        <v>#REF!</v>
      </c>
      <c r="O25" s="15"/>
      <c r="P25" s="26" t="s">
        <v>1755</v>
      </c>
      <c r="Q25" s="28" t="e">
        <f t="shared" si="11"/>
        <v>#REF!</v>
      </c>
      <c r="R25" s="28" t="e">
        <f t="shared" si="12"/>
        <v>#REF!</v>
      </c>
      <c r="S25" s="28" t="e">
        <f t="shared" si="13"/>
        <v>#REF!</v>
      </c>
      <c r="T25" s="35" t="e">
        <f t="shared" si="14"/>
        <v>#REF!</v>
      </c>
      <c r="U25" s="15"/>
      <c r="V25" s="15"/>
      <c r="W25" s="15"/>
      <c r="X25" s="15"/>
      <c r="Y25" s="15"/>
      <c r="Z25" s="15"/>
      <c r="AA25" s="15"/>
      <c r="AB25" s="15"/>
      <c r="AC25" s="15"/>
    </row>
    <row r="26" ht="16.5" spans="1:29">
      <c r="A26" s="6" t="s">
        <v>1756</v>
      </c>
      <c r="B26" s="8" t="e">
        <f>COUNTIFS(#REF!,A26,#REF!,2)+COUNTIFS(教师!$A:$A,A26,教师!#REF!,2)+COUNTIFS(#REF!,A26,#REF!,2)</f>
        <v>#REF!</v>
      </c>
      <c r="C26" s="9" t="e">
        <f>SUMIFS(#REF!,#REF!,A26,#REF!,2)</f>
        <v>#REF!</v>
      </c>
      <c r="D26" s="9" t="e">
        <f>SUMIFS(教师!E:E,教师!A:A,A26,教师!#REF!,2)</f>
        <v>#REF!</v>
      </c>
      <c r="E26" s="9" t="e">
        <f>SUMIFS(#REF!,#REF!,A26,#REF!,2)</f>
        <v>#REF!</v>
      </c>
      <c r="F26" s="10" t="e">
        <f t="shared" si="8"/>
        <v>#REF!</v>
      </c>
      <c r="G26" s="11" t="e">
        <f>SUMIFS(#REF!,#REF!,A26,#REF!,2)+SUMIFS(#REF!,#REF!,A26,#REF!,2)</f>
        <v>#REF!</v>
      </c>
      <c r="H26" s="11" t="e">
        <f>SUMIFS(教师!#REF!,教师!A:A,A26,教师!#REF!,2)+SUMIFS(教师!#REF!,教师!A:A,A26,教师!#REF!,2)</f>
        <v>#REF!</v>
      </c>
      <c r="I26" s="11" t="e">
        <f>SUMIFS(#REF!,#REF!,A26,#REF!,2)+SUMIFS(#REF!,#REF!,A26,#REF!,2)</f>
        <v>#REF!</v>
      </c>
      <c r="J26" s="19" t="e">
        <f t="shared" si="9"/>
        <v>#REF!</v>
      </c>
      <c r="K26" s="32" t="e">
        <f>(SUMIFS(#REF!,#REF!,A26,#REF!,2)+SUMIFS(#REF!,#REF!,A26,#REF!,2))/10000</f>
        <v>#REF!</v>
      </c>
      <c r="L26" s="20" t="e">
        <f>(SUMIFS(教师!#REF!,教师!A:A,A26,教师!#REF!,2)+SUMIFS(教师!#REF!,教师!A:A,A26,教师!#REF!,2))/10000</f>
        <v>#REF!</v>
      </c>
      <c r="M26" s="32" t="e">
        <f>(SUMIFS(#REF!,#REF!,A26,#REF!,2)+SUMIFS(#REF!,#REF!,A26,#REF!,2))/10000</f>
        <v>#REF!</v>
      </c>
      <c r="N26" s="21" t="e">
        <f t="shared" si="10"/>
        <v>#REF!</v>
      </c>
      <c r="O26" s="15"/>
      <c r="P26" s="26" t="s">
        <v>1756</v>
      </c>
      <c r="Q26" s="28" t="e">
        <f t="shared" si="11"/>
        <v>#REF!</v>
      </c>
      <c r="R26" s="28" t="e">
        <f t="shared" si="12"/>
        <v>#REF!</v>
      </c>
      <c r="S26" s="28" t="e">
        <f t="shared" si="13"/>
        <v>#REF!</v>
      </c>
      <c r="T26" s="35" t="e">
        <f t="shared" si="14"/>
        <v>#REF!</v>
      </c>
      <c r="U26" s="15"/>
      <c r="V26" s="15"/>
      <c r="W26" s="15"/>
      <c r="X26" s="15"/>
      <c r="Y26" s="15"/>
      <c r="Z26" s="15"/>
      <c r="AA26" s="15"/>
      <c r="AB26" s="15"/>
      <c r="AC26" s="15"/>
    </row>
    <row r="27" ht="16.5" spans="1:29">
      <c r="A27" s="6" t="s">
        <v>1757</v>
      </c>
      <c r="B27" s="8" t="e">
        <f>COUNTIFS(#REF!,A27,#REF!,2)+COUNTIFS(教师!$A:$A,A27,教师!#REF!,2)+COUNTIFS(#REF!,A27,#REF!,2)</f>
        <v>#REF!</v>
      </c>
      <c r="C27" s="9" t="e">
        <f>SUMIFS(#REF!,#REF!,A27,#REF!,2)</f>
        <v>#REF!</v>
      </c>
      <c r="D27" s="9" t="e">
        <f>SUMIFS(教师!E:E,教师!A:A,A27,教师!#REF!,2)</f>
        <v>#REF!</v>
      </c>
      <c r="E27" s="9" t="e">
        <f>SUMIFS(#REF!,#REF!,A27,#REF!,2)</f>
        <v>#REF!</v>
      </c>
      <c r="F27" s="10" t="e">
        <f t="shared" si="8"/>
        <v>#REF!</v>
      </c>
      <c r="G27" s="11" t="e">
        <f>SUMIFS(#REF!,#REF!,A27,#REF!,2)+SUMIFS(#REF!,#REF!,A27,#REF!,2)</f>
        <v>#REF!</v>
      </c>
      <c r="H27" s="11" t="e">
        <f>SUMIFS(教师!#REF!,教师!A:A,A27,教师!#REF!,2)+SUMIFS(教师!#REF!,教师!A:A,A27,教师!#REF!,2)</f>
        <v>#REF!</v>
      </c>
      <c r="I27" s="11" t="e">
        <f>SUMIFS(#REF!,#REF!,A27,#REF!,2)+SUMIFS(#REF!,#REF!,A27,#REF!,2)</f>
        <v>#REF!</v>
      </c>
      <c r="J27" s="19" t="e">
        <f t="shared" si="9"/>
        <v>#REF!</v>
      </c>
      <c r="K27" s="32" t="e">
        <f>(SUMIFS(#REF!,#REF!,A27,#REF!,2)+SUMIFS(#REF!,#REF!,A27,#REF!,2))/10000</f>
        <v>#REF!</v>
      </c>
      <c r="L27" s="32" t="e">
        <f>(SUMIFS(教师!#REF!,教师!A:A,A27,教师!#REF!,2)+SUMIFS(教师!#REF!,教师!A:A,A27,教师!#REF!,2))/10000</f>
        <v>#REF!</v>
      </c>
      <c r="M27" s="32" t="e">
        <f>(SUMIFS(#REF!,#REF!,A27,#REF!,2)+SUMIFS(#REF!,#REF!,A27,#REF!,2))/10000</f>
        <v>#REF!</v>
      </c>
      <c r="N27" s="33" t="e">
        <f t="shared" si="10"/>
        <v>#REF!</v>
      </c>
      <c r="O27" s="15"/>
      <c r="P27" s="26" t="s">
        <v>1757</v>
      </c>
      <c r="Q27" s="28" t="e">
        <f t="shared" si="11"/>
        <v>#REF!</v>
      </c>
      <c r="R27" s="28" t="e">
        <f t="shared" si="12"/>
        <v>#REF!</v>
      </c>
      <c r="S27" s="28" t="e">
        <f t="shared" si="13"/>
        <v>#REF!</v>
      </c>
      <c r="T27" s="28" t="e">
        <f t="shared" si="14"/>
        <v>#REF!</v>
      </c>
      <c r="U27" s="15"/>
      <c r="V27" s="15"/>
      <c r="W27" s="15"/>
      <c r="X27" s="15"/>
      <c r="Y27" s="15"/>
      <c r="Z27" s="15"/>
      <c r="AA27" s="15"/>
      <c r="AB27" s="15"/>
      <c r="AC27" s="15"/>
    </row>
    <row r="28" ht="16.5" spans="1:29">
      <c r="A28" s="6" t="s">
        <v>1758</v>
      </c>
      <c r="B28" s="8" t="e">
        <f>COUNTIFS(#REF!,A28,#REF!,2)+COUNTIFS(教师!$A:$A,A28,教师!#REF!,2)+COUNTIFS(#REF!,A28,#REF!,2)</f>
        <v>#REF!</v>
      </c>
      <c r="C28" s="9" t="e">
        <f>SUMIFS(#REF!,#REF!,A28,#REF!,2)</f>
        <v>#REF!</v>
      </c>
      <c r="D28" s="9" t="e">
        <f>SUMIFS(教师!E:E,教师!A:A,A28,教师!#REF!,2)</f>
        <v>#REF!</v>
      </c>
      <c r="E28" s="9" t="e">
        <f>SUMIFS(#REF!,#REF!,A28,#REF!,2)</f>
        <v>#REF!</v>
      </c>
      <c r="F28" s="10" t="e">
        <f t="shared" si="8"/>
        <v>#REF!</v>
      </c>
      <c r="G28" s="11" t="e">
        <f>SUMIFS(#REF!,#REF!,A28,#REF!,2)+SUMIFS(#REF!,#REF!,A28,#REF!,2)</f>
        <v>#REF!</v>
      </c>
      <c r="H28" s="11" t="e">
        <f>SUMIFS(教师!#REF!,教师!A:A,A28,教师!#REF!,2)+SUMIFS(教师!#REF!,教师!A:A,A28,教师!#REF!,2)</f>
        <v>#REF!</v>
      </c>
      <c r="I28" s="11" t="e">
        <f>SUMIFS(#REF!,#REF!,A28,#REF!,2)+SUMIFS(#REF!,#REF!,A28,#REF!,2)</f>
        <v>#REF!</v>
      </c>
      <c r="J28" s="19" t="e">
        <f t="shared" si="9"/>
        <v>#REF!</v>
      </c>
      <c r="K28" s="32" t="e">
        <f>(SUMIFS(#REF!,#REF!,A28,#REF!,2)+SUMIFS(#REF!,#REF!,A28,#REF!,2))/10000</f>
        <v>#REF!</v>
      </c>
      <c r="L28" s="32" t="e">
        <f>(SUMIFS(教师!#REF!,教师!A:A,A28,教师!#REF!,2)+SUMIFS(教师!#REF!,教师!A:A,A28,教师!#REF!,2))/10000</f>
        <v>#REF!</v>
      </c>
      <c r="M28" s="32" t="e">
        <f>(SUMIFS(#REF!,#REF!,A28,#REF!,2)+SUMIFS(#REF!,#REF!,A28,#REF!,2))/10000</f>
        <v>#REF!</v>
      </c>
      <c r="N28" s="33" t="e">
        <f t="shared" si="10"/>
        <v>#REF!</v>
      </c>
      <c r="O28" s="15"/>
      <c r="P28" s="26" t="s">
        <v>1758</v>
      </c>
      <c r="Q28" s="28" t="e">
        <f t="shared" si="11"/>
        <v>#REF!</v>
      </c>
      <c r="R28" s="28" t="e">
        <f t="shared" si="12"/>
        <v>#REF!</v>
      </c>
      <c r="S28" s="28" t="e">
        <f t="shared" si="13"/>
        <v>#REF!</v>
      </c>
      <c r="T28" s="28" t="e">
        <f t="shared" si="14"/>
        <v>#REF!</v>
      </c>
      <c r="U28" s="15"/>
      <c r="V28" s="15"/>
      <c r="W28" s="15"/>
      <c r="X28" s="15"/>
      <c r="Y28" s="15"/>
      <c r="Z28" s="15"/>
      <c r="AA28" s="15"/>
      <c r="AB28" s="15"/>
      <c r="AC28" s="15"/>
    </row>
    <row r="29" ht="16.5" spans="1:29">
      <c r="A29" s="6" t="s">
        <v>1759</v>
      </c>
      <c r="B29" s="8" t="e">
        <f>COUNTIFS(#REF!,A29,#REF!,2)+COUNTIFS(教师!$A:$A,A29,教师!#REF!,2)+COUNTIFS(#REF!,A29,#REF!,2)</f>
        <v>#REF!</v>
      </c>
      <c r="C29" s="9" t="e">
        <f>SUMIFS(#REF!,#REF!,A29,#REF!,2)</f>
        <v>#REF!</v>
      </c>
      <c r="D29" s="9" t="e">
        <f>SUMIFS(教师!E:E,教师!A:A,A29,教师!#REF!,2)</f>
        <v>#REF!</v>
      </c>
      <c r="E29" s="9" t="e">
        <f>SUMIFS(#REF!,#REF!,A29,#REF!,2)</f>
        <v>#REF!</v>
      </c>
      <c r="F29" s="10" t="e">
        <f t="shared" si="8"/>
        <v>#REF!</v>
      </c>
      <c r="G29" s="11" t="e">
        <f>SUMIFS(#REF!,#REF!,A29,#REF!,2)+SUMIFS(#REF!,#REF!,A29,#REF!,2)</f>
        <v>#REF!</v>
      </c>
      <c r="H29" s="11" t="e">
        <f>SUMIFS(教师!#REF!,教师!A:A,A29,教师!#REF!,2)+SUMIFS(教师!#REF!,教师!A:A,A29,教师!#REF!,2)</f>
        <v>#REF!</v>
      </c>
      <c r="I29" s="11" t="e">
        <f>SUMIFS(#REF!,#REF!,A29,#REF!,2)+SUMIFS(#REF!,#REF!,A29,#REF!,2)</f>
        <v>#REF!</v>
      </c>
      <c r="J29" s="19" t="e">
        <f t="shared" si="9"/>
        <v>#REF!</v>
      </c>
      <c r="K29" s="32" t="e">
        <f>(SUMIFS(#REF!,#REF!,A29,#REF!,2)+SUMIFS(#REF!,#REF!,A29,#REF!,2))/10000</f>
        <v>#REF!</v>
      </c>
      <c r="L29" s="32" t="e">
        <f>(SUMIFS(教师!#REF!,教师!A:A,A29,教师!#REF!,2)+SUMIFS(教师!#REF!,教师!A:A,A29,教师!#REF!,2))/10000</f>
        <v>#REF!</v>
      </c>
      <c r="M29" s="32" t="e">
        <f>(SUMIFS(#REF!,#REF!,A29,#REF!,2)+SUMIFS(#REF!,#REF!,A29,#REF!,2))/10000</f>
        <v>#REF!</v>
      </c>
      <c r="N29" s="33" t="e">
        <f t="shared" si="10"/>
        <v>#REF!</v>
      </c>
      <c r="O29" s="15"/>
      <c r="P29" s="26" t="s">
        <v>1759</v>
      </c>
      <c r="Q29" s="28" t="e">
        <f t="shared" si="11"/>
        <v>#REF!</v>
      </c>
      <c r="R29" s="28" t="e">
        <f t="shared" si="12"/>
        <v>#REF!</v>
      </c>
      <c r="S29" s="28" t="e">
        <f t="shared" si="13"/>
        <v>#REF!</v>
      </c>
      <c r="T29" s="28" t="e">
        <f t="shared" si="14"/>
        <v>#REF!</v>
      </c>
      <c r="U29" s="15"/>
      <c r="V29" s="15"/>
      <c r="W29" s="15"/>
      <c r="X29" s="15"/>
      <c r="Y29" s="15"/>
      <c r="Z29" s="15"/>
      <c r="AA29" s="15"/>
      <c r="AB29" s="15"/>
      <c r="AC29" s="15"/>
    </row>
    <row r="30" ht="16.5" spans="1:29">
      <c r="A30" s="6" t="s">
        <v>1760</v>
      </c>
      <c r="B30" s="8" t="e">
        <f>COUNTIFS(#REF!,A30,#REF!,2)+COUNTIFS(教师!$A:$A,A30,教师!#REF!,2)+COUNTIFS(#REF!,A30,#REF!,2)</f>
        <v>#REF!</v>
      </c>
      <c r="C30" s="9" t="e">
        <f>SUMIFS(#REF!,#REF!,A30,#REF!,2)</f>
        <v>#REF!</v>
      </c>
      <c r="D30" s="9" t="e">
        <f>SUMIFS(教师!E:E,教师!A:A,A30,教师!#REF!,2)</f>
        <v>#REF!</v>
      </c>
      <c r="E30" s="9" t="e">
        <f>SUMIFS(#REF!,#REF!,A30,#REF!,2)</f>
        <v>#REF!</v>
      </c>
      <c r="F30" s="10" t="e">
        <f t="shared" si="8"/>
        <v>#REF!</v>
      </c>
      <c r="G30" s="11" t="e">
        <f>SUMIFS(#REF!,#REF!,A30,#REF!,2)+SUMIFS(#REF!,#REF!,A30,#REF!,2)</f>
        <v>#REF!</v>
      </c>
      <c r="H30" s="11" t="e">
        <f>SUMIFS(教师!#REF!,教师!A:A,A30,教师!#REF!,2)+SUMIFS(教师!#REF!,教师!A:A,A30,教师!#REF!,2)</f>
        <v>#REF!</v>
      </c>
      <c r="I30" s="11" t="e">
        <f>SUMIFS(#REF!,#REF!,A30,#REF!,2)+SUMIFS(#REF!,#REF!,A30,#REF!,2)</f>
        <v>#REF!</v>
      </c>
      <c r="J30" s="19" t="e">
        <f t="shared" si="9"/>
        <v>#REF!</v>
      </c>
      <c r="K30" s="20" t="e">
        <f>(SUMIFS(#REF!,#REF!,A30,#REF!,2)+SUMIFS(#REF!,#REF!,A30,#REF!,2))/10000</f>
        <v>#REF!</v>
      </c>
      <c r="L30" s="20" t="e">
        <f>(SUMIFS(教师!#REF!,教师!A:A,A30,教师!#REF!,2)+SUMIFS(教师!#REF!,教师!A:A,A30,教师!#REF!,2))/10000</f>
        <v>#REF!</v>
      </c>
      <c r="M30" s="32" t="e">
        <f>(SUMIFS(#REF!,#REF!,A30,#REF!,2)+SUMIFS(#REF!,#REF!,A30,#REF!,2))/10000</f>
        <v>#REF!</v>
      </c>
      <c r="N30" s="21" t="e">
        <f t="shared" si="10"/>
        <v>#REF!</v>
      </c>
      <c r="O30" s="15"/>
      <c r="P30" s="26" t="s">
        <v>1760</v>
      </c>
      <c r="Q30" s="28" t="e">
        <f t="shared" si="11"/>
        <v>#REF!</v>
      </c>
      <c r="R30" s="28" t="e">
        <f t="shared" si="12"/>
        <v>#REF!</v>
      </c>
      <c r="S30" s="28" t="e">
        <f t="shared" si="13"/>
        <v>#REF!</v>
      </c>
      <c r="T30" s="35" t="e">
        <f t="shared" si="14"/>
        <v>#REF!</v>
      </c>
      <c r="U30" s="15"/>
      <c r="V30" s="15"/>
      <c r="W30" s="15"/>
      <c r="X30" s="15"/>
      <c r="Y30" s="15"/>
      <c r="Z30" s="15"/>
      <c r="AA30" s="15"/>
      <c r="AB30" s="15"/>
      <c r="AC30" s="15"/>
    </row>
    <row r="31" ht="16.5" spans="1:29">
      <c r="A31" s="6" t="s">
        <v>1761</v>
      </c>
      <c r="B31" s="8" t="e">
        <f>COUNTIFS(#REF!,A31,#REF!,2)+COUNTIFS(教师!$A:$A,A31,教师!#REF!,2)+COUNTIFS(#REF!,A31,#REF!,2)</f>
        <v>#REF!</v>
      </c>
      <c r="C31" s="9" t="e">
        <f>SUMIFS(#REF!,#REF!,A31,#REF!,2)</f>
        <v>#REF!</v>
      </c>
      <c r="D31" s="9" t="e">
        <f>SUMIFS(教师!E:E,教师!A:A,A31,教师!#REF!,2)</f>
        <v>#REF!</v>
      </c>
      <c r="E31" s="9" t="e">
        <f>SUMIFS(#REF!,#REF!,A31,#REF!,2)</f>
        <v>#REF!</v>
      </c>
      <c r="F31" s="10" t="e">
        <f t="shared" si="8"/>
        <v>#REF!</v>
      </c>
      <c r="G31" s="11" t="e">
        <f>SUMIFS(#REF!,#REF!,A31,#REF!,2)+SUMIFS(#REF!,#REF!,A31,#REF!,2)</f>
        <v>#REF!</v>
      </c>
      <c r="H31" s="11" t="e">
        <f>SUMIFS(教师!#REF!,教师!A:A,A31,教师!#REF!,2)+SUMIFS(教师!#REF!,教师!A:A,A31,教师!#REF!,2)</f>
        <v>#REF!</v>
      </c>
      <c r="I31" s="11" t="e">
        <f>SUMIFS(#REF!,#REF!,A31,#REF!,2)+SUMIFS(#REF!,#REF!,A31,#REF!,2)</f>
        <v>#REF!</v>
      </c>
      <c r="J31" s="19" t="e">
        <f t="shared" si="9"/>
        <v>#REF!</v>
      </c>
      <c r="K31" s="32" t="e">
        <f>(SUMIFS(#REF!,#REF!,A31,#REF!,2)+SUMIFS(#REF!,#REF!,A31,#REF!,2))/10000</f>
        <v>#REF!</v>
      </c>
      <c r="L31" s="20" t="e">
        <f>(SUMIFS(教师!#REF!,教师!A:A,A31,教师!#REF!,2)+SUMIFS(教师!#REF!,教师!A:A,A31,教师!#REF!,2))/10000</f>
        <v>#REF!</v>
      </c>
      <c r="M31" s="32" t="e">
        <f>(SUMIFS(#REF!,#REF!,A31,#REF!,2)+SUMIFS(#REF!,#REF!,A31,#REF!,2))/10000</f>
        <v>#REF!</v>
      </c>
      <c r="N31" s="21" t="e">
        <f t="shared" si="10"/>
        <v>#REF!</v>
      </c>
      <c r="O31" s="15"/>
      <c r="P31" s="26" t="s">
        <v>1761</v>
      </c>
      <c r="Q31" s="28" t="e">
        <f t="shared" si="11"/>
        <v>#REF!</v>
      </c>
      <c r="R31" s="28" t="e">
        <f t="shared" si="12"/>
        <v>#REF!</v>
      </c>
      <c r="S31" s="28" t="e">
        <f t="shared" si="13"/>
        <v>#REF!</v>
      </c>
      <c r="T31" s="35" t="e">
        <f t="shared" si="14"/>
        <v>#REF!</v>
      </c>
      <c r="U31" s="15"/>
      <c r="V31" s="15"/>
      <c r="W31" s="15"/>
      <c r="X31" s="15"/>
      <c r="Y31" s="15"/>
      <c r="Z31" s="15"/>
      <c r="AA31" s="15"/>
      <c r="AB31" s="15"/>
      <c r="AC31" s="15"/>
    </row>
    <row r="32" ht="16.5" spans="1:29">
      <c r="A32" s="6" t="s">
        <v>1762</v>
      </c>
      <c r="B32" s="8" t="e">
        <f>COUNTIFS(#REF!,A32,#REF!,2)+COUNTIFS(教师!$A:$A,A32,教师!#REF!,2)+COUNTIFS(#REF!,A32,#REF!,2)</f>
        <v>#REF!</v>
      </c>
      <c r="C32" s="9" t="e">
        <f>SUMIFS(#REF!,#REF!,A32,#REF!,2)</f>
        <v>#REF!</v>
      </c>
      <c r="D32" s="9" t="e">
        <f>SUMIFS(教师!E:E,教师!A:A,A32,教师!#REF!,2)</f>
        <v>#REF!</v>
      </c>
      <c r="E32" s="9" t="e">
        <f>SUMIFS(#REF!,#REF!,A32,#REF!,2)</f>
        <v>#REF!</v>
      </c>
      <c r="F32" s="10" t="e">
        <f t="shared" si="8"/>
        <v>#REF!</v>
      </c>
      <c r="G32" s="11" t="e">
        <f>SUMIFS(#REF!,#REF!,A32,#REF!,2)+SUMIFS(#REF!,#REF!,A32,#REF!,2)</f>
        <v>#REF!</v>
      </c>
      <c r="H32" s="11" t="e">
        <f>SUMIFS(教师!#REF!,教师!A:A,A32,教师!#REF!,2)+SUMIFS(教师!#REF!,教师!A:A,A32,教师!#REF!,2)</f>
        <v>#REF!</v>
      </c>
      <c r="I32" s="11" t="e">
        <f>SUMIFS(#REF!,#REF!,A32,#REF!,2)+SUMIFS(#REF!,#REF!,A32,#REF!,2)</f>
        <v>#REF!</v>
      </c>
      <c r="J32" s="19" t="e">
        <f t="shared" si="9"/>
        <v>#REF!</v>
      </c>
      <c r="K32" s="32" t="e">
        <f>(SUMIFS(#REF!,#REF!,A32,#REF!,2)+SUMIFS(#REF!,#REF!,A32,#REF!,2))/10000</f>
        <v>#REF!</v>
      </c>
      <c r="L32" s="32" t="e">
        <f>(SUMIFS(教师!#REF!,教师!A:A,A32,教师!#REF!,2)+SUMIFS(教师!#REF!,教师!A:A,A32,教师!#REF!,2))/10000</f>
        <v>#REF!</v>
      </c>
      <c r="M32" s="32" t="e">
        <f>(SUMIFS(#REF!,#REF!,A32,#REF!,2)+SUMIFS(#REF!,#REF!,A32,#REF!,2))/10000</f>
        <v>#REF!</v>
      </c>
      <c r="N32" s="33" t="e">
        <f t="shared" si="10"/>
        <v>#REF!</v>
      </c>
      <c r="O32" s="15"/>
      <c r="P32" s="26" t="s">
        <v>1762</v>
      </c>
      <c r="Q32" s="28" t="e">
        <f t="shared" si="11"/>
        <v>#REF!</v>
      </c>
      <c r="R32" s="28" t="e">
        <f t="shared" si="12"/>
        <v>#REF!</v>
      </c>
      <c r="S32" s="28" t="e">
        <f t="shared" si="13"/>
        <v>#REF!</v>
      </c>
      <c r="T32" s="28" t="e">
        <f t="shared" si="14"/>
        <v>#REF!</v>
      </c>
      <c r="U32" s="15"/>
      <c r="V32" s="15"/>
      <c r="W32" s="15"/>
      <c r="X32" s="15"/>
      <c r="Y32" s="15"/>
      <c r="Z32" s="15"/>
      <c r="AA32" s="15"/>
      <c r="AB32" s="15"/>
      <c r="AC32" s="15"/>
    </row>
    <row r="33" ht="16.5" spans="1:29">
      <c r="A33" s="6" t="s">
        <v>1763</v>
      </c>
      <c r="B33" s="8" t="e">
        <f>COUNTIFS(#REF!,A33,#REF!,2)+COUNTIFS(教师!$A:$A,A33,教师!#REF!,2)+COUNTIFS(#REF!,A33,#REF!,2)</f>
        <v>#REF!</v>
      </c>
      <c r="C33" s="9" t="e">
        <f>SUMIFS(#REF!,#REF!,A33,#REF!,2)</f>
        <v>#REF!</v>
      </c>
      <c r="D33" s="9" t="e">
        <f>SUMIFS(教师!E:E,教师!A:A,A33,教师!#REF!,2)</f>
        <v>#REF!</v>
      </c>
      <c r="E33" s="9" t="e">
        <f>SUMIFS(#REF!,#REF!,A33,#REF!,2)</f>
        <v>#REF!</v>
      </c>
      <c r="F33" s="10" t="e">
        <f t="shared" si="8"/>
        <v>#REF!</v>
      </c>
      <c r="G33" s="11" t="e">
        <f>SUMIFS(#REF!,#REF!,A33,#REF!,2)+SUMIFS(#REF!,#REF!,A33,#REF!,2)</f>
        <v>#REF!</v>
      </c>
      <c r="H33" s="11" t="e">
        <f>SUMIFS(教师!#REF!,教师!A:A,A33,教师!#REF!,2)+SUMIFS(教师!#REF!,教师!A:A,A33,教师!#REF!,2)</f>
        <v>#REF!</v>
      </c>
      <c r="I33" s="11" t="e">
        <f>SUMIFS(#REF!,#REF!,A33,#REF!,2)+SUMIFS(#REF!,#REF!,A33,#REF!,2)</f>
        <v>#REF!</v>
      </c>
      <c r="J33" s="19" t="e">
        <f t="shared" si="9"/>
        <v>#REF!</v>
      </c>
      <c r="K33" s="32" t="e">
        <f>(SUMIFS(#REF!,#REF!,A33,#REF!,2)+SUMIFS(#REF!,#REF!,A33,#REF!,2))/10000</f>
        <v>#REF!</v>
      </c>
      <c r="L33" s="32" t="e">
        <f>(SUMIFS(教师!#REF!,教师!A:A,A33,教师!#REF!,2)+SUMIFS(教师!#REF!,教师!A:A,A33,教师!#REF!,2))/10000</f>
        <v>#REF!</v>
      </c>
      <c r="M33" s="32" t="e">
        <f>(SUMIFS(#REF!,#REF!,A33,#REF!,2)+SUMIFS(#REF!,#REF!,A33,#REF!,2))/10000</f>
        <v>#REF!</v>
      </c>
      <c r="N33" s="33" t="e">
        <f t="shared" si="10"/>
        <v>#REF!</v>
      </c>
      <c r="O33" s="15"/>
      <c r="P33" s="26" t="s">
        <v>1763</v>
      </c>
      <c r="Q33" s="28" t="e">
        <f t="shared" si="11"/>
        <v>#REF!</v>
      </c>
      <c r="R33" s="28" t="e">
        <f t="shared" si="12"/>
        <v>#REF!</v>
      </c>
      <c r="S33" s="28" t="e">
        <f t="shared" si="13"/>
        <v>#REF!</v>
      </c>
      <c r="T33" s="28" t="e">
        <f t="shared" si="14"/>
        <v>#REF!</v>
      </c>
      <c r="U33" s="15"/>
      <c r="V33" s="15"/>
      <c r="W33" s="15"/>
      <c r="X33" s="15"/>
      <c r="Y33" s="15"/>
      <c r="Z33" s="15"/>
      <c r="AA33" s="15"/>
      <c r="AB33" s="15"/>
      <c r="AC33" s="15"/>
    </row>
    <row r="34" ht="16.5" spans="1:29">
      <c r="A34" s="6" t="s">
        <v>1764</v>
      </c>
      <c r="B34" s="8" t="e">
        <f>COUNTIFS(#REF!,A34,#REF!,2)+COUNTIFS(教师!$A:$A,A34,教师!#REF!,2)+COUNTIFS(#REF!,A34,#REF!,2)</f>
        <v>#REF!</v>
      </c>
      <c r="C34" s="9" t="e">
        <f>SUMIFS(#REF!,#REF!,A34,#REF!,2)</f>
        <v>#REF!</v>
      </c>
      <c r="D34" s="9" t="e">
        <f>SUMIFS(教师!E:E,教师!A:A,A34,教师!#REF!,2)</f>
        <v>#REF!</v>
      </c>
      <c r="E34" s="9" t="e">
        <f>SUMIFS(#REF!,#REF!,A34,#REF!,2)</f>
        <v>#REF!</v>
      </c>
      <c r="F34" s="10" t="e">
        <f t="shared" si="8"/>
        <v>#REF!</v>
      </c>
      <c r="G34" s="11" t="e">
        <f>SUMIFS(#REF!,#REF!,A34,#REF!,2)+SUMIFS(#REF!,#REF!,A34,#REF!,2)</f>
        <v>#REF!</v>
      </c>
      <c r="H34" s="11" t="e">
        <f>SUMIFS(教师!#REF!,教师!A:A,A34,教师!#REF!,2)+SUMIFS(教师!#REF!,教师!A:A,A34,教师!#REF!,2)</f>
        <v>#REF!</v>
      </c>
      <c r="I34" s="11" t="e">
        <f>SUMIFS(#REF!,#REF!,A34,#REF!,2)+SUMIFS(#REF!,#REF!,A34,#REF!,2)</f>
        <v>#REF!</v>
      </c>
      <c r="J34" s="19" t="e">
        <f t="shared" si="9"/>
        <v>#REF!</v>
      </c>
      <c r="K34" s="32" t="e">
        <f>(SUMIFS(#REF!,#REF!,A34,#REF!,2)+SUMIFS(#REF!,#REF!,A34,#REF!,2))/10000</f>
        <v>#REF!</v>
      </c>
      <c r="L34" s="32" t="e">
        <f>(SUMIFS(教师!#REF!,教师!A:A,A34,教师!#REF!,2)+SUMIFS(教师!#REF!,教师!A:A,A34,教师!#REF!,2))/10000</f>
        <v>#REF!</v>
      </c>
      <c r="M34" s="32" t="e">
        <f>(SUMIFS(#REF!,#REF!,A34,#REF!,2)+SUMIFS(#REF!,#REF!,A34,#REF!,2))/10000</f>
        <v>#REF!</v>
      </c>
      <c r="N34" s="33" t="e">
        <f t="shared" si="10"/>
        <v>#REF!</v>
      </c>
      <c r="O34" s="15"/>
      <c r="P34" s="26" t="s">
        <v>1764</v>
      </c>
      <c r="Q34" s="28" t="e">
        <f t="shared" si="11"/>
        <v>#REF!</v>
      </c>
      <c r="R34" s="28" t="e">
        <f t="shared" si="12"/>
        <v>#REF!</v>
      </c>
      <c r="S34" s="28" t="e">
        <f t="shared" si="13"/>
        <v>#REF!</v>
      </c>
      <c r="T34" s="28" t="e">
        <f t="shared" si="14"/>
        <v>#REF!</v>
      </c>
      <c r="U34" s="15"/>
      <c r="V34" s="15"/>
      <c r="W34" s="15"/>
      <c r="X34" s="15"/>
      <c r="Y34" s="15"/>
      <c r="Z34" s="15"/>
      <c r="AA34" s="15"/>
      <c r="AB34" s="15"/>
      <c r="AC34" s="15"/>
    </row>
    <row r="35" ht="16.5" spans="1:29">
      <c r="A35" s="8" t="s">
        <v>1765</v>
      </c>
      <c r="B35" s="8" t="e">
        <f t="shared" ref="B35:N35" si="15">SUM(B21:B34)</f>
        <v>#REF!</v>
      </c>
      <c r="C35" s="12" t="e">
        <f t="shared" si="15"/>
        <v>#REF!</v>
      </c>
      <c r="D35" s="12" t="e">
        <f t="shared" si="15"/>
        <v>#REF!</v>
      </c>
      <c r="E35" s="12" t="e">
        <f t="shared" si="15"/>
        <v>#REF!</v>
      </c>
      <c r="F35" s="12" t="e">
        <f t="shared" si="15"/>
        <v>#REF!</v>
      </c>
      <c r="G35" s="13" t="e">
        <f t="shared" si="15"/>
        <v>#REF!</v>
      </c>
      <c r="H35" s="13" t="e">
        <f t="shared" si="15"/>
        <v>#REF!</v>
      </c>
      <c r="I35" s="13" t="e">
        <f t="shared" si="15"/>
        <v>#REF!</v>
      </c>
      <c r="J35" s="13" t="e">
        <f t="shared" si="15"/>
        <v>#REF!</v>
      </c>
      <c r="K35" s="22" t="e">
        <f t="shared" si="15"/>
        <v>#REF!</v>
      </c>
      <c r="L35" s="22" t="e">
        <f t="shared" si="15"/>
        <v>#REF!</v>
      </c>
      <c r="M35" s="22" t="e">
        <f t="shared" si="15"/>
        <v>#REF!</v>
      </c>
      <c r="N35" s="22" t="e">
        <f t="shared" si="15"/>
        <v>#REF!</v>
      </c>
      <c r="O35" s="15"/>
      <c r="P35" s="29" t="s">
        <v>1765</v>
      </c>
      <c r="Q35" s="28" t="e">
        <f t="shared" si="11"/>
        <v>#REF!</v>
      </c>
      <c r="R35" s="28" t="e">
        <f t="shared" si="12"/>
        <v>#REF!</v>
      </c>
      <c r="S35" s="28" t="e">
        <f t="shared" si="13"/>
        <v>#REF!</v>
      </c>
      <c r="T35" s="35" t="e">
        <f t="shared" si="14"/>
        <v>#REF!</v>
      </c>
      <c r="U35" s="15"/>
      <c r="V35" s="15"/>
      <c r="W35" s="15"/>
      <c r="X35" s="15"/>
      <c r="Y35" s="15"/>
      <c r="Z35" s="15"/>
      <c r="AA35" s="15"/>
      <c r="AB35" s="15"/>
      <c r="AC35" s="15"/>
    </row>
    <row r="36" ht="16.5" spans="1:29">
      <c r="A36" s="15"/>
      <c r="B36" s="14"/>
      <c r="C36" s="14"/>
      <c r="D36" s="14"/>
      <c r="E36" s="14"/>
      <c r="F36" s="14"/>
      <c r="G36" s="14"/>
      <c r="H36" s="14"/>
      <c r="I36" s="14"/>
      <c r="J36" s="14"/>
      <c r="K36" s="14"/>
      <c r="L36" s="14"/>
      <c r="M36" s="14"/>
      <c r="N36" s="14"/>
      <c r="O36" s="15"/>
      <c r="P36" s="15"/>
      <c r="Q36" s="14"/>
      <c r="R36" s="14"/>
      <c r="S36" s="14"/>
      <c r="T36" s="14"/>
      <c r="U36" s="15"/>
      <c r="V36" s="15"/>
      <c r="W36" s="15"/>
      <c r="X36" s="15"/>
      <c r="Y36" s="15"/>
      <c r="Z36" s="15"/>
      <c r="AA36" s="15"/>
      <c r="AB36" s="15"/>
      <c r="AC36" s="15"/>
    </row>
    <row r="37" ht="16.5" spans="1:29">
      <c r="A37" s="30" t="s">
        <v>1737</v>
      </c>
      <c r="B37" s="2" t="s">
        <v>1769</v>
      </c>
      <c r="C37" s="3" t="s">
        <v>1739</v>
      </c>
      <c r="D37" s="4"/>
      <c r="E37" s="4"/>
      <c r="F37" s="4"/>
      <c r="G37" s="5" t="s">
        <v>1740</v>
      </c>
      <c r="H37" s="4"/>
      <c r="I37" s="4"/>
      <c r="J37" s="4"/>
      <c r="K37" s="18" t="s">
        <v>1741</v>
      </c>
      <c r="L37" s="4"/>
      <c r="M37" s="4"/>
      <c r="N37" s="4"/>
      <c r="O37" s="15"/>
      <c r="P37" s="31" t="s">
        <v>1770</v>
      </c>
      <c r="Q37" s="34"/>
      <c r="R37" s="34"/>
      <c r="S37" s="34"/>
      <c r="T37" s="34"/>
      <c r="U37" s="15"/>
      <c r="V37" s="15"/>
      <c r="W37" s="15"/>
      <c r="X37" s="15"/>
      <c r="Y37" s="15"/>
      <c r="Z37" s="15"/>
      <c r="AA37" s="15"/>
      <c r="AB37" s="15"/>
      <c r="AC37" s="15"/>
    </row>
    <row r="38" ht="16.5" spans="1:29">
      <c r="A38" s="6" t="s">
        <v>1743</v>
      </c>
      <c r="B38" s="7" t="s">
        <v>1744</v>
      </c>
      <c r="C38" s="3" t="s">
        <v>1745</v>
      </c>
      <c r="D38" s="3" t="s">
        <v>1746</v>
      </c>
      <c r="E38" s="3" t="s">
        <v>1747</v>
      </c>
      <c r="F38" s="3" t="s">
        <v>1748</v>
      </c>
      <c r="G38" s="5" t="s">
        <v>1745</v>
      </c>
      <c r="H38" s="5" t="s">
        <v>1746</v>
      </c>
      <c r="I38" s="5" t="s">
        <v>1747</v>
      </c>
      <c r="J38" s="5" t="s">
        <v>1748</v>
      </c>
      <c r="K38" s="18" t="s">
        <v>1745</v>
      </c>
      <c r="L38" s="18" t="s">
        <v>1746</v>
      </c>
      <c r="M38" s="18" t="s">
        <v>1747</v>
      </c>
      <c r="N38" s="18" t="s">
        <v>1748</v>
      </c>
      <c r="O38" s="15"/>
      <c r="P38" s="26" t="s">
        <v>1743</v>
      </c>
      <c r="Q38" s="26" t="s">
        <v>1749</v>
      </c>
      <c r="R38" s="26" t="s">
        <v>1739</v>
      </c>
      <c r="S38" s="26" t="s">
        <v>1740</v>
      </c>
      <c r="T38" s="26" t="s">
        <v>1750</v>
      </c>
      <c r="U38" s="15"/>
      <c r="V38" s="15"/>
      <c r="W38" s="15"/>
      <c r="X38" s="15"/>
      <c r="Y38" s="15"/>
      <c r="Z38" s="36" t="s">
        <v>1771</v>
      </c>
      <c r="AA38" s="4"/>
      <c r="AB38" s="4"/>
      <c r="AC38" s="4"/>
    </row>
    <row r="39" ht="16.5" spans="1:29">
      <c r="A39" s="6" t="s">
        <v>1751</v>
      </c>
      <c r="B39" s="8" t="e">
        <f>COUNTIFS(#REF!,A39,#REF!,3)+COUNTIFS(教师!$A:$A,A39,教师!#REF!,3)+COUNTIFS(#REF!,A39,#REF!,3)</f>
        <v>#REF!</v>
      </c>
      <c r="C39" s="9" t="e">
        <f>SUMIFS(#REF!,#REF!,A39,#REF!,3)</f>
        <v>#REF!</v>
      </c>
      <c r="D39" s="9" t="e">
        <f>SUMIFS(教师!E:E,教师!A:A,A39,教师!#REF!,3)</f>
        <v>#REF!</v>
      </c>
      <c r="E39" s="9" t="e">
        <f>SUMIFS(#REF!,#REF!,A39,#REF!,3)</f>
        <v>#REF!</v>
      </c>
      <c r="F39" s="10" t="e">
        <f t="shared" ref="F39:F52" si="16">SUM(C39:E39)</f>
        <v>#REF!</v>
      </c>
      <c r="G39" s="11" t="e">
        <f>SUMIFS(#REF!,#REF!,A39,#REF!,3)+SUMIFS(#REF!,#REF!,A39,#REF!,3)</f>
        <v>#REF!</v>
      </c>
      <c r="H39" s="11" t="e">
        <f>SUMIFS(教师!#REF!,教师!A:A,A39,教师!#REF!,3)+SUMIFS(教师!#REF!,教师!A:A,A39,教师!#REF!,3)</f>
        <v>#REF!</v>
      </c>
      <c r="I39" s="11" t="e">
        <f>SUMIFS(#REF!,#REF!,A39,#REF!,3)+SUMIFS(#REF!,#REF!,A39,#REF!,3)</f>
        <v>#REF!</v>
      </c>
      <c r="J39" s="19" t="e">
        <f t="shared" ref="J39:J52" si="17">SUM(G39:I39)</f>
        <v>#REF!</v>
      </c>
      <c r="K39" s="32" t="e">
        <f>(SUMIFS(#REF!,#REF!,A39,#REF!,3)+SUMIFS(#REF!,#REF!,A39,#REF!,3))/10000</f>
        <v>#REF!</v>
      </c>
      <c r="L39" s="32" t="e">
        <f>(SUMIFS(教师!#REF!,教师!A:A,A39,教师!#REF!,3)+SUMIFS(教师!#REF!,教师!A:A,A39,教师!#REF!,3))/10000</f>
        <v>#REF!</v>
      </c>
      <c r="M39" s="32" t="e">
        <f>(SUMIFS(#REF!,#REF!,A39,#REF!,3)+SUMIFS(#REF!,#REF!,A39,#REF!,3))/10000</f>
        <v>#REF!</v>
      </c>
      <c r="N39" s="33" t="e">
        <f t="shared" ref="N39:N52" si="18">SUM(K39:M39)</f>
        <v>#REF!</v>
      </c>
      <c r="O39" s="15"/>
      <c r="P39" s="26" t="s">
        <v>1751</v>
      </c>
      <c r="Q39" s="28" t="e">
        <f t="shared" ref="Q39:Q53" si="19">B39</f>
        <v>#REF!</v>
      </c>
      <c r="R39" s="28" t="e">
        <f t="shared" ref="R39:R53" si="20">F39</f>
        <v>#REF!</v>
      </c>
      <c r="S39" s="28" t="e">
        <f t="shared" ref="S39:S53" si="21">J39</f>
        <v>#REF!</v>
      </c>
      <c r="T39" s="28" t="e">
        <f t="shared" ref="T39:T53" si="22">N39</f>
        <v>#REF!</v>
      </c>
      <c r="U39" s="15"/>
      <c r="V39" s="15"/>
      <c r="W39" s="15"/>
      <c r="X39" s="15"/>
      <c r="Y39" s="15"/>
      <c r="Z39" s="37" t="s">
        <v>1745</v>
      </c>
      <c r="AA39" s="37" t="s">
        <v>1746</v>
      </c>
      <c r="AB39" s="37" t="s">
        <v>1747</v>
      </c>
      <c r="AC39" s="37" t="s">
        <v>1748</v>
      </c>
    </row>
    <row r="40" ht="16.5" spans="1:29">
      <c r="A40" s="6" t="s">
        <v>1752</v>
      </c>
      <c r="B40" s="8" t="e">
        <f>COUNTIFS(#REF!,A40,#REF!,3)+COUNTIFS(教师!$A:$A,A40,教师!#REF!,3)+COUNTIFS(#REF!,A40,#REF!,3)</f>
        <v>#REF!</v>
      </c>
      <c r="C40" s="9" t="e">
        <f>SUMIFS(#REF!,#REF!,A40,#REF!,3)</f>
        <v>#REF!</v>
      </c>
      <c r="D40" s="9" t="e">
        <f>SUMIFS(教师!E:E,教师!A:A,A40,教师!#REF!,3)</f>
        <v>#REF!</v>
      </c>
      <c r="E40" s="9" t="e">
        <f>SUMIFS(#REF!,#REF!,A40,#REF!,3)</f>
        <v>#REF!</v>
      </c>
      <c r="F40" s="10" t="e">
        <f t="shared" si="16"/>
        <v>#REF!</v>
      </c>
      <c r="G40" s="11" t="e">
        <f>SUMIFS(#REF!,#REF!,A40,#REF!,3)+SUMIFS(#REF!,#REF!,A40,#REF!,3)</f>
        <v>#REF!</v>
      </c>
      <c r="H40" s="11" t="e">
        <f>SUMIFS(教师!#REF!,教师!A:A,A40,教师!#REF!,3)+SUMIFS(教师!#REF!,教师!A:A,A40,教师!#REF!,3)</f>
        <v>#REF!</v>
      </c>
      <c r="I40" s="11" t="e">
        <f>SUMIFS(#REF!,#REF!,A40,#REF!,3)+SUMIFS(#REF!,#REF!,A40,#REF!,3)</f>
        <v>#REF!</v>
      </c>
      <c r="J40" s="19" t="e">
        <f t="shared" si="17"/>
        <v>#REF!</v>
      </c>
      <c r="K40" s="32" t="e">
        <f>(SUMIFS(#REF!,#REF!,A40,#REF!,3)+SUMIFS(#REF!,#REF!,A40,#REF!,3))/10000</f>
        <v>#REF!</v>
      </c>
      <c r="L40" s="32" t="e">
        <f>(SUMIFS(教师!#REF!,教师!A:A,A40,教师!#REF!,3)+SUMIFS(教师!#REF!,教师!A:A,A40,教师!#REF!,3))/10000</f>
        <v>#REF!</v>
      </c>
      <c r="M40" s="32" t="e">
        <f>(SUMIFS(#REF!,#REF!,A40,#REF!,3)+SUMIFS(#REF!,#REF!,A40,#REF!,3))/10000</f>
        <v>#REF!</v>
      </c>
      <c r="N40" s="33" t="e">
        <f t="shared" si="18"/>
        <v>#REF!</v>
      </c>
      <c r="O40" s="15"/>
      <c r="P40" s="26" t="s">
        <v>1752</v>
      </c>
      <c r="Q40" s="28" t="e">
        <f t="shared" si="19"/>
        <v>#REF!</v>
      </c>
      <c r="R40" s="28" t="e">
        <f t="shared" si="20"/>
        <v>#REF!</v>
      </c>
      <c r="S40" s="28" t="e">
        <f t="shared" si="21"/>
        <v>#REF!</v>
      </c>
      <c r="T40" s="28" t="e">
        <f t="shared" si="22"/>
        <v>#REF!</v>
      </c>
      <c r="U40" s="15"/>
      <c r="V40" s="15"/>
      <c r="W40" s="15"/>
      <c r="X40" s="15"/>
      <c r="Y40" s="15"/>
      <c r="Z40" s="28" t="e">
        <f>K53</f>
        <v>#REF!</v>
      </c>
      <c r="AA40" s="28" t="e">
        <f>L53</f>
        <v>#REF!</v>
      </c>
      <c r="AB40" s="28" t="e">
        <f>M53</f>
        <v>#REF!</v>
      </c>
      <c r="AC40" s="28" t="e">
        <f>N53</f>
        <v>#REF!</v>
      </c>
    </row>
    <row r="41" ht="16.5" spans="1:29">
      <c r="A41" s="6" t="s">
        <v>1753</v>
      </c>
      <c r="B41" s="8" t="e">
        <f>COUNTIFS(#REF!,A41,#REF!,3)+COUNTIFS(教师!$A:$A,A41,教师!#REF!,3)+COUNTIFS(#REF!,A41,#REF!,3)</f>
        <v>#REF!</v>
      </c>
      <c r="C41" s="9" t="e">
        <f>SUMIFS(#REF!,#REF!,A41,#REF!,3)</f>
        <v>#REF!</v>
      </c>
      <c r="D41" s="9" t="e">
        <f>SUMIFS(教师!E:E,教师!A:A,A41,教师!#REF!,3)</f>
        <v>#REF!</v>
      </c>
      <c r="E41" s="9" t="e">
        <f>SUMIFS(#REF!,#REF!,A41,#REF!,3)</f>
        <v>#REF!</v>
      </c>
      <c r="F41" s="10" t="e">
        <f t="shared" si="16"/>
        <v>#REF!</v>
      </c>
      <c r="G41" s="11" t="e">
        <f>SUMIFS(#REF!,#REF!,A41,#REF!,3)+SUMIFS(#REF!,#REF!,A41,#REF!,3)</f>
        <v>#REF!</v>
      </c>
      <c r="H41" s="11" t="e">
        <f>SUMIFS(教师!#REF!,教师!A:A,A41,教师!#REF!,3)+SUMIFS(教师!#REF!,教师!A:A,A41,教师!#REF!,3)</f>
        <v>#REF!</v>
      </c>
      <c r="I41" s="11" t="e">
        <f>SUMIFS(#REF!,#REF!,A41,#REF!,3)+SUMIFS(#REF!,#REF!,A41,#REF!,3)</f>
        <v>#REF!</v>
      </c>
      <c r="J41" s="19" t="e">
        <f t="shared" si="17"/>
        <v>#REF!</v>
      </c>
      <c r="K41" s="20" t="e">
        <f>(SUMIFS(#REF!,#REF!,A41,#REF!,3)+SUMIFS(#REF!,#REF!,A41,#REF!,3))/10000</f>
        <v>#REF!</v>
      </c>
      <c r="L41" s="32" t="e">
        <f>(SUMIFS(教师!#REF!,教师!A:A,A41,教师!#REF!,3)+SUMIFS(教师!#REF!,教师!A:A,A41,教师!#REF!,3))/10000</f>
        <v>#REF!</v>
      </c>
      <c r="M41" s="20" t="e">
        <f>(SUMIFS(#REF!,#REF!,A41,#REF!,3)+SUMIFS(#REF!,#REF!,A41,#REF!,3))/10000</f>
        <v>#REF!</v>
      </c>
      <c r="N41" s="21" t="e">
        <f t="shared" si="18"/>
        <v>#REF!</v>
      </c>
      <c r="O41" s="15"/>
      <c r="P41" s="26" t="s">
        <v>1753</v>
      </c>
      <c r="Q41" s="28" t="e">
        <f t="shared" si="19"/>
        <v>#REF!</v>
      </c>
      <c r="R41" s="28" t="e">
        <f t="shared" si="20"/>
        <v>#REF!</v>
      </c>
      <c r="S41" s="28" t="e">
        <f t="shared" si="21"/>
        <v>#REF!</v>
      </c>
      <c r="T41" s="35" t="e">
        <f t="shared" si="22"/>
        <v>#REF!</v>
      </c>
      <c r="U41" s="15"/>
      <c r="V41" s="15"/>
      <c r="W41" s="15"/>
      <c r="X41" s="15"/>
      <c r="Y41" s="15"/>
      <c r="Z41" s="15"/>
      <c r="AA41" s="15"/>
      <c r="AB41" s="15"/>
      <c r="AC41" s="15"/>
    </row>
    <row r="42" ht="16.5" spans="1:29">
      <c r="A42" s="6" t="s">
        <v>1754</v>
      </c>
      <c r="B42" s="8" t="e">
        <f>COUNTIFS(#REF!,A42,#REF!,3)+COUNTIFS(教师!$A:$A,A42,教师!#REF!,3)+COUNTIFS(#REF!,A42,#REF!,3)</f>
        <v>#REF!</v>
      </c>
      <c r="C42" s="9" t="e">
        <f>SUMIFS(#REF!,#REF!,A42,#REF!,3)</f>
        <v>#REF!</v>
      </c>
      <c r="D42" s="9" t="e">
        <f>SUMIFS(教师!E:E,教师!A:A,A42,教师!#REF!,3)</f>
        <v>#REF!</v>
      </c>
      <c r="E42" s="9" t="e">
        <f>SUMIFS(#REF!,#REF!,A42,#REF!,3)</f>
        <v>#REF!</v>
      </c>
      <c r="F42" s="10" t="e">
        <f t="shared" si="16"/>
        <v>#REF!</v>
      </c>
      <c r="G42" s="11" t="e">
        <f>SUMIFS(#REF!,#REF!,A42,#REF!,3)+SUMIFS(#REF!,#REF!,A42,#REF!,3)</f>
        <v>#REF!</v>
      </c>
      <c r="H42" s="11" t="e">
        <f>SUMIFS(教师!#REF!,教师!A:A,A42,教师!#REF!,3)+SUMIFS(教师!#REF!,教师!A:A,A42,教师!#REF!,3)</f>
        <v>#REF!</v>
      </c>
      <c r="I42" s="11" t="e">
        <f>SUMIFS(#REF!,#REF!,A42,#REF!,3)+SUMIFS(#REF!,#REF!,A42,#REF!,3)</f>
        <v>#REF!</v>
      </c>
      <c r="J42" s="19" t="e">
        <f t="shared" si="17"/>
        <v>#REF!</v>
      </c>
      <c r="K42" s="32" t="e">
        <f>(SUMIFS(#REF!,#REF!,A42,#REF!,3)+SUMIFS(#REF!,#REF!,A42,#REF!,3))/10000</f>
        <v>#REF!</v>
      </c>
      <c r="L42" s="32" t="e">
        <f>(SUMIFS(教师!#REF!,教师!A:A,A42,教师!#REF!,3)+SUMIFS(教师!#REF!,教师!A:A,A42,教师!#REF!,3))/10000</f>
        <v>#REF!</v>
      </c>
      <c r="M42" s="32" t="e">
        <f>(SUMIFS(#REF!,#REF!,A42,#REF!,3)+SUMIFS(#REF!,#REF!,A42,#REF!,3))/10000</f>
        <v>#REF!</v>
      </c>
      <c r="N42" s="21" t="e">
        <f t="shared" si="18"/>
        <v>#REF!</v>
      </c>
      <c r="O42" s="15"/>
      <c r="P42" s="26" t="s">
        <v>1754</v>
      </c>
      <c r="Q42" s="28" t="e">
        <f t="shared" si="19"/>
        <v>#REF!</v>
      </c>
      <c r="R42" s="28" t="e">
        <f t="shared" si="20"/>
        <v>#REF!</v>
      </c>
      <c r="S42" s="28" t="e">
        <f t="shared" si="21"/>
        <v>#REF!</v>
      </c>
      <c r="T42" s="35" t="e">
        <f t="shared" si="22"/>
        <v>#REF!</v>
      </c>
      <c r="U42" s="15"/>
      <c r="V42" s="15"/>
      <c r="W42" s="15"/>
      <c r="X42" s="15"/>
      <c r="Y42" s="15"/>
      <c r="Z42" s="15"/>
      <c r="AA42" s="15"/>
      <c r="AB42" s="15"/>
      <c r="AC42" s="15"/>
    </row>
    <row r="43" ht="16.5" spans="1:29">
      <c r="A43" s="6" t="s">
        <v>1755</v>
      </c>
      <c r="B43" s="8" t="e">
        <f>COUNTIFS(#REF!,A43,#REF!,3)+COUNTIFS(教师!$A:$A,A43,教师!#REF!,3)+COUNTIFS(#REF!,A43,#REF!,3)</f>
        <v>#REF!</v>
      </c>
      <c r="C43" s="9" t="e">
        <f>SUMIFS(#REF!,#REF!,A43,#REF!,3)</f>
        <v>#REF!</v>
      </c>
      <c r="D43" s="9" t="e">
        <f>SUMIFS(教师!E:E,教师!A:A,A43,教师!#REF!,3)</f>
        <v>#REF!</v>
      </c>
      <c r="E43" s="9" t="e">
        <f>SUMIFS(#REF!,#REF!,A43,#REF!,3)</f>
        <v>#REF!</v>
      </c>
      <c r="F43" s="10" t="e">
        <f t="shared" si="16"/>
        <v>#REF!</v>
      </c>
      <c r="G43" s="11" t="e">
        <f>SUMIFS(#REF!,#REF!,A43,#REF!,3)+SUMIFS(#REF!,#REF!,A43,#REF!,3)</f>
        <v>#REF!</v>
      </c>
      <c r="H43" s="11" t="e">
        <f>SUMIFS(教师!#REF!,教师!A:A,A43,教师!#REF!,3)+SUMIFS(教师!#REF!,教师!A:A,A43,教师!#REF!,3)</f>
        <v>#REF!</v>
      </c>
      <c r="I43" s="11" t="e">
        <f>SUMIFS(#REF!,#REF!,A43,#REF!,3)+SUMIFS(#REF!,#REF!,A43,#REF!,3)</f>
        <v>#REF!</v>
      </c>
      <c r="J43" s="19" t="e">
        <f t="shared" si="17"/>
        <v>#REF!</v>
      </c>
      <c r="K43" s="32" t="e">
        <f>(SUMIFS(#REF!,#REF!,A43,#REF!,3)+SUMIFS(#REF!,#REF!,A43,#REF!,3))/10000</f>
        <v>#REF!</v>
      </c>
      <c r="L43" s="32" t="e">
        <f>(SUMIFS(教师!#REF!,教师!A:A,A43,教师!#REF!,3)+SUMIFS(教师!#REF!,教师!A:A,A43,教师!#REF!,3))/10000</f>
        <v>#REF!</v>
      </c>
      <c r="M43" s="32" t="e">
        <f>(SUMIFS(#REF!,#REF!,A43,#REF!,3)+SUMIFS(#REF!,#REF!,A43,#REF!,3))/10000</f>
        <v>#REF!</v>
      </c>
      <c r="N43" s="33" t="e">
        <f t="shared" si="18"/>
        <v>#REF!</v>
      </c>
      <c r="O43" s="15"/>
      <c r="P43" s="26" t="s">
        <v>1755</v>
      </c>
      <c r="Q43" s="28" t="e">
        <f t="shared" si="19"/>
        <v>#REF!</v>
      </c>
      <c r="R43" s="28" t="e">
        <f t="shared" si="20"/>
        <v>#REF!</v>
      </c>
      <c r="S43" s="28" t="e">
        <f t="shared" si="21"/>
        <v>#REF!</v>
      </c>
      <c r="T43" s="28" t="e">
        <f t="shared" si="22"/>
        <v>#REF!</v>
      </c>
      <c r="U43" s="15"/>
      <c r="V43" s="15"/>
      <c r="W43" s="15"/>
      <c r="X43" s="15"/>
      <c r="Y43" s="15"/>
      <c r="Z43" s="15"/>
      <c r="AA43" s="15"/>
      <c r="AB43" s="15"/>
      <c r="AC43" s="15"/>
    </row>
    <row r="44" ht="16.5" spans="1:29">
      <c r="A44" s="6" t="s">
        <v>1756</v>
      </c>
      <c r="B44" s="8" t="e">
        <f>COUNTIFS(#REF!,A44,#REF!,3)+COUNTIFS(教师!$A:$A,A44,教师!#REF!,3)+COUNTIFS(#REF!,A44,#REF!,3)</f>
        <v>#REF!</v>
      </c>
      <c r="C44" s="9" t="e">
        <f>SUMIFS(#REF!,#REF!,A44,#REF!,3)</f>
        <v>#REF!</v>
      </c>
      <c r="D44" s="9" t="e">
        <f>SUMIFS(教师!E:E,教师!A:A,A44,教师!#REF!,3)</f>
        <v>#REF!</v>
      </c>
      <c r="E44" s="9" t="e">
        <f>SUMIFS(#REF!,#REF!,A44,#REF!,3)</f>
        <v>#REF!</v>
      </c>
      <c r="F44" s="10" t="e">
        <f t="shared" si="16"/>
        <v>#REF!</v>
      </c>
      <c r="G44" s="11" t="e">
        <f>SUMIFS(#REF!,#REF!,A44,#REF!,3)+SUMIFS(#REF!,#REF!,A44,#REF!,3)</f>
        <v>#REF!</v>
      </c>
      <c r="H44" s="11" t="e">
        <f>SUMIFS(教师!#REF!,教师!A:A,A44,教师!#REF!,3)+SUMIFS(教师!#REF!,教师!A:A,A44,教师!#REF!,3)</f>
        <v>#REF!</v>
      </c>
      <c r="I44" s="11" t="e">
        <f>SUMIFS(#REF!,#REF!,A44,#REF!,3)+SUMIFS(#REF!,#REF!,A44,#REF!,3)</f>
        <v>#REF!</v>
      </c>
      <c r="J44" s="19" t="e">
        <f t="shared" si="17"/>
        <v>#REF!</v>
      </c>
      <c r="K44" s="32" t="e">
        <f>(SUMIFS(#REF!,#REF!,A44,#REF!,3)+SUMIFS(#REF!,#REF!,A44,#REF!,3))/10000</f>
        <v>#REF!</v>
      </c>
      <c r="L44" s="32" t="e">
        <f>(SUMIFS(教师!#REF!,教师!A:A,A44,教师!#REF!,3)+SUMIFS(教师!#REF!,教师!A:A,A44,教师!#REF!,3))/10000</f>
        <v>#REF!</v>
      </c>
      <c r="M44" s="32" t="e">
        <f>(SUMIFS(#REF!,#REF!,A44,#REF!,3)+SUMIFS(#REF!,#REF!,A44,#REF!,3))/10000</f>
        <v>#REF!</v>
      </c>
      <c r="N44" s="21" t="e">
        <f t="shared" si="18"/>
        <v>#REF!</v>
      </c>
      <c r="O44" s="15"/>
      <c r="P44" s="26" t="s">
        <v>1756</v>
      </c>
      <c r="Q44" s="28" t="e">
        <f t="shared" si="19"/>
        <v>#REF!</v>
      </c>
      <c r="R44" s="28" t="e">
        <f t="shared" si="20"/>
        <v>#REF!</v>
      </c>
      <c r="S44" s="28" t="e">
        <f t="shared" si="21"/>
        <v>#REF!</v>
      </c>
      <c r="T44" s="35" t="e">
        <f t="shared" si="22"/>
        <v>#REF!</v>
      </c>
      <c r="U44" s="15"/>
      <c r="V44" s="15"/>
      <c r="W44" s="15"/>
      <c r="X44" s="15"/>
      <c r="Y44" s="15"/>
      <c r="Z44" s="15"/>
      <c r="AA44" s="15"/>
      <c r="AB44" s="15"/>
      <c r="AC44" s="15"/>
    </row>
    <row r="45" ht="16.5" spans="1:29">
      <c r="A45" s="6" t="s">
        <v>1757</v>
      </c>
      <c r="B45" s="8" t="e">
        <f>COUNTIFS(#REF!,A45,#REF!,3)+COUNTIFS(教师!$A:$A,A45,教师!#REF!,3)+COUNTIFS(#REF!,A45,#REF!,3)</f>
        <v>#REF!</v>
      </c>
      <c r="C45" s="9" t="e">
        <f>SUMIFS(#REF!,#REF!,A45,#REF!,3)</f>
        <v>#REF!</v>
      </c>
      <c r="D45" s="9" t="e">
        <f>SUMIFS(教师!E:E,教师!A:A,A45,教师!#REF!,3)</f>
        <v>#REF!</v>
      </c>
      <c r="E45" s="9" t="e">
        <f>SUMIFS(#REF!,#REF!,A45,#REF!,3)</f>
        <v>#REF!</v>
      </c>
      <c r="F45" s="10" t="e">
        <f t="shared" si="16"/>
        <v>#REF!</v>
      </c>
      <c r="G45" s="11" t="e">
        <f>SUMIFS(#REF!,#REF!,A45,#REF!,3)+SUMIFS(#REF!,#REF!,A45,#REF!,3)</f>
        <v>#REF!</v>
      </c>
      <c r="H45" s="11" t="e">
        <f>SUMIFS(教师!#REF!,教师!A:A,A45,教师!#REF!,3)+SUMIFS(教师!#REF!,教师!A:A,A45,教师!#REF!,3)</f>
        <v>#REF!</v>
      </c>
      <c r="I45" s="11" t="e">
        <f>SUMIFS(#REF!,#REF!,A45,#REF!,3)+SUMIFS(#REF!,#REF!,A45,#REF!,3)</f>
        <v>#REF!</v>
      </c>
      <c r="J45" s="19" t="e">
        <f t="shared" si="17"/>
        <v>#REF!</v>
      </c>
      <c r="K45" s="32" t="e">
        <f>(SUMIFS(#REF!,#REF!,A45,#REF!,3)+SUMIFS(#REF!,#REF!,A45,#REF!,3))/10000</f>
        <v>#REF!</v>
      </c>
      <c r="L45" s="20" t="e">
        <f>(SUMIFS(教师!#REF!,教师!A:A,A45,教师!#REF!,3)+SUMIFS(教师!#REF!,教师!A:A,A45,教师!#REF!,3))/10000</f>
        <v>#REF!</v>
      </c>
      <c r="M45" s="32" t="e">
        <f>(SUMIFS(#REF!,#REF!,A45,#REF!,3)+SUMIFS(#REF!,#REF!,A45,#REF!,3))/10000</f>
        <v>#REF!</v>
      </c>
      <c r="N45" s="21" t="e">
        <f t="shared" si="18"/>
        <v>#REF!</v>
      </c>
      <c r="O45" s="15"/>
      <c r="P45" s="26" t="s">
        <v>1757</v>
      </c>
      <c r="Q45" s="28" t="e">
        <f t="shared" si="19"/>
        <v>#REF!</v>
      </c>
      <c r="R45" s="28" t="e">
        <f t="shared" si="20"/>
        <v>#REF!</v>
      </c>
      <c r="S45" s="28" t="e">
        <f t="shared" si="21"/>
        <v>#REF!</v>
      </c>
      <c r="T45" s="35" t="e">
        <f t="shared" si="22"/>
        <v>#REF!</v>
      </c>
      <c r="U45" s="15"/>
      <c r="V45" s="15"/>
      <c r="W45" s="15"/>
      <c r="X45" s="15"/>
      <c r="Y45" s="15"/>
      <c r="Z45" s="15"/>
      <c r="AA45" s="15"/>
      <c r="AB45" s="15"/>
      <c r="AC45" s="15"/>
    </row>
    <row r="46" ht="16.5" spans="1:29">
      <c r="A46" s="6" t="s">
        <v>1758</v>
      </c>
      <c r="B46" s="8" t="e">
        <f>COUNTIFS(#REF!,A46,#REF!,3)+COUNTIFS(教师!$A:$A,A46,教师!#REF!,3)+COUNTIFS(#REF!,A46,#REF!,3)</f>
        <v>#REF!</v>
      </c>
      <c r="C46" s="9" t="e">
        <f>SUMIFS(#REF!,#REF!,A46,#REF!,3)</f>
        <v>#REF!</v>
      </c>
      <c r="D46" s="9" t="e">
        <f>SUMIFS(教师!E:E,教师!A:A,A46,教师!#REF!,3)</f>
        <v>#REF!</v>
      </c>
      <c r="E46" s="9" t="e">
        <f>SUMIFS(#REF!,#REF!,A46,#REF!,3)</f>
        <v>#REF!</v>
      </c>
      <c r="F46" s="10" t="e">
        <f t="shared" si="16"/>
        <v>#REF!</v>
      </c>
      <c r="G46" s="11" t="e">
        <f>SUMIFS(#REF!,#REF!,A46,#REF!,3)+SUMIFS(#REF!,#REF!,A46,#REF!,3)</f>
        <v>#REF!</v>
      </c>
      <c r="H46" s="11" t="e">
        <f>SUMIFS(教师!#REF!,教师!A:A,A46,教师!#REF!,3)+SUMIFS(教师!#REF!,教师!A:A,A46,教师!#REF!,3)</f>
        <v>#REF!</v>
      </c>
      <c r="I46" s="11" t="e">
        <f>SUMIFS(#REF!,#REF!,A46,#REF!,3)+SUMIFS(#REF!,#REF!,A46,#REF!,3)</f>
        <v>#REF!</v>
      </c>
      <c r="J46" s="19" t="e">
        <f t="shared" si="17"/>
        <v>#REF!</v>
      </c>
      <c r="K46" s="32" t="e">
        <f>(SUMIFS(#REF!,#REF!,A46,#REF!,3)+SUMIFS(#REF!,#REF!,A46,#REF!,3))/10000</f>
        <v>#REF!</v>
      </c>
      <c r="L46" s="32" t="e">
        <f>(SUMIFS(教师!#REF!,教师!A:A,A46,教师!#REF!,3)+SUMIFS(教师!#REF!,教师!A:A,A46,教师!#REF!,3))/10000</f>
        <v>#REF!</v>
      </c>
      <c r="M46" s="32" t="e">
        <f>(SUMIFS(#REF!,#REF!,A46,#REF!,3)+SUMIFS(#REF!,#REF!,A46,#REF!,3))/10000</f>
        <v>#REF!</v>
      </c>
      <c r="N46" s="33" t="e">
        <f t="shared" si="18"/>
        <v>#REF!</v>
      </c>
      <c r="O46" s="15"/>
      <c r="P46" s="26" t="s">
        <v>1758</v>
      </c>
      <c r="Q46" s="28" t="e">
        <f t="shared" si="19"/>
        <v>#REF!</v>
      </c>
      <c r="R46" s="28" t="e">
        <f t="shared" si="20"/>
        <v>#REF!</v>
      </c>
      <c r="S46" s="28" t="e">
        <f t="shared" si="21"/>
        <v>#REF!</v>
      </c>
      <c r="T46" s="28" t="e">
        <f t="shared" si="22"/>
        <v>#REF!</v>
      </c>
      <c r="U46" s="15"/>
      <c r="V46" s="15"/>
      <c r="W46" s="15"/>
      <c r="X46" s="15"/>
      <c r="Y46" s="15"/>
      <c r="Z46" s="15"/>
      <c r="AA46" s="15"/>
      <c r="AB46" s="15"/>
      <c r="AC46" s="15"/>
    </row>
    <row r="47" ht="16.5" spans="1:29">
      <c r="A47" s="6" t="s">
        <v>1759</v>
      </c>
      <c r="B47" s="8" t="e">
        <f>COUNTIFS(#REF!,A47,#REF!,3)+COUNTIFS(教师!$A:$A,A47,教师!#REF!,3)+COUNTIFS(#REF!,A47,#REF!,3)</f>
        <v>#REF!</v>
      </c>
      <c r="C47" s="9" t="e">
        <f>SUMIFS(#REF!,#REF!,A47,#REF!,3)</f>
        <v>#REF!</v>
      </c>
      <c r="D47" s="9" t="e">
        <f>SUMIFS(教师!E:E,教师!A:A,A47,教师!#REF!,3)</f>
        <v>#REF!</v>
      </c>
      <c r="E47" s="9" t="e">
        <f>SUMIFS(#REF!,#REF!,A47,#REF!,3)</f>
        <v>#REF!</v>
      </c>
      <c r="F47" s="10" t="e">
        <f t="shared" si="16"/>
        <v>#REF!</v>
      </c>
      <c r="G47" s="11" t="e">
        <f>SUMIFS(#REF!,#REF!,A47,#REF!,3)+SUMIFS(#REF!,#REF!,A47,#REF!,3)</f>
        <v>#REF!</v>
      </c>
      <c r="H47" s="11" t="e">
        <f>SUMIFS(教师!#REF!,教师!A:A,A47,教师!#REF!,3)+SUMIFS(教师!#REF!,教师!A:A,A47,教师!#REF!,3)</f>
        <v>#REF!</v>
      </c>
      <c r="I47" s="11" t="e">
        <f>SUMIFS(#REF!,#REF!,A47,#REF!,3)+SUMIFS(#REF!,#REF!,A47,#REF!,3)</f>
        <v>#REF!</v>
      </c>
      <c r="J47" s="19" t="e">
        <f t="shared" si="17"/>
        <v>#REF!</v>
      </c>
      <c r="K47" s="32" t="e">
        <f>(SUMIFS(#REF!,#REF!,A47,#REF!,3)+SUMIFS(#REF!,#REF!,A47,#REF!,3))/10000</f>
        <v>#REF!</v>
      </c>
      <c r="L47" s="32" t="e">
        <f>(SUMIFS(教师!#REF!,教师!A:A,A47,教师!#REF!,3)+SUMIFS(教师!#REF!,教师!A:A,A47,教师!#REF!,3))/10000</f>
        <v>#REF!</v>
      </c>
      <c r="M47" s="32" t="e">
        <f>(SUMIFS(#REF!,#REF!,A47,#REF!,3)+SUMIFS(#REF!,#REF!,A47,#REF!,3))/10000</f>
        <v>#REF!</v>
      </c>
      <c r="N47" s="33" t="e">
        <f t="shared" si="18"/>
        <v>#REF!</v>
      </c>
      <c r="O47" s="15"/>
      <c r="P47" s="26" t="s">
        <v>1759</v>
      </c>
      <c r="Q47" s="28" t="e">
        <f t="shared" si="19"/>
        <v>#REF!</v>
      </c>
      <c r="R47" s="28" t="e">
        <f t="shared" si="20"/>
        <v>#REF!</v>
      </c>
      <c r="S47" s="28" t="e">
        <f t="shared" si="21"/>
        <v>#REF!</v>
      </c>
      <c r="T47" s="28" t="e">
        <f t="shared" si="22"/>
        <v>#REF!</v>
      </c>
      <c r="U47" s="15"/>
      <c r="V47" s="15"/>
      <c r="W47" s="15"/>
      <c r="X47" s="15"/>
      <c r="Y47" s="15"/>
      <c r="Z47" s="15"/>
      <c r="AA47" s="15"/>
      <c r="AB47" s="15"/>
      <c r="AC47" s="15"/>
    </row>
    <row r="48" ht="16.5" spans="1:29">
      <c r="A48" s="6" t="s">
        <v>1760</v>
      </c>
      <c r="B48" s="8" t="e">
        <f>COUNTIFS(#REF!,A48,#REF!,3)+COUNTIFS(教师!$A:$A,A48,教师!#REF!,3)+COUNTIFS(#REF!,A48,#REF!,3)</f>
        <v>#REF!</v>
      </c>
      <c r="C48" s="9" t="e">
        <f>SUMIFS(#REF!,#REF!,A48,#REF!,3)</f>
        <v>#REF!</v>
      </c>
      <c r="D48" s="9" t="e">
        <f>SUMIFS(教师!E:E,教师!A:A,A48,教师!#REF!,3)</f>
        <v>#REF!</v>
      </c>
      <c r="E48" s="9" t="e">
        <f>SUMIFS(#REF!,#REF!,A48,#REF!,3)</f>
        <v>#REF!</v>
      </c>
      <c r="F48" s="10" t="e">
        <f t="shared" si="16"/>
        <v>#REF!</v>
      </c>
      <c r="G48" s="11" t="e">
        <f>SUMIFS(#REF!,#REF!,A48,#REF!,3)+SUMIFS(#REF!,#REF!,A48,#REF!,3)</f>
        <v>#REF!</v>
      </c>
      <c r="H48" s="11" t="e">
        <f>SUMIFS(教师!#REF!,教师!A:A,A48,教师!#REF!,3)+SUMIFS(教师!#REF!,教师!A:A,A48,教师!#REF!,3)</f>
        <v>#REF!</v>
      </c>
      <c r="I48" s="11" t="e">
        <f>SUMIFS(#REF!,#REF!,A48,#REF!,3)+SUMIFS(#REF!,#REF!,A48,#REF!,3)</f>
        <v>#REF!</v>
      </c>
      <c r="J48" s="19" t="e">
        <f t="shared" si="17"/>
        <v>#REF!</v>
      </c>
      <c r="K48" s="32" t="e">
        <f>(SUMIFS(#REF!,#REF!,A48,#REF!,3)+SUMIFS(#REF!,#REF!,A48,#REF!,3))/10000</f>
        <v>#REF!</v>
      </c>
      <c r="L48" s="20" t="e">
        <f>(SUMIFS(教师!#REF!,教师!A:A,A48,教师!#REF!,3)+SUMIFS(教师!#REF!,教师!A:A,A48,教师!#REF!,3))/10000</f>
        <v>#REF!</v>
      </c>
      <c r="M48" s="32" t="e">
        <f>(SUMIFS(#REF!,#REF!,A48,#REF!,3)+SUMIFS(#REF!,#REF!,A48,#REF!,3))/10000</f>
        <v>#REF!</v>
      </c>
      <c r="N48" s="21" t="e">
        <f t="shared" si="18"/>
        <v>#REF!</v>
      </c>
      <c r="O48" s="15"/>
      <c r="P48" s="26" t="s">
        <v>1760</v>
      </c>
      <c r="Q48" s="28" t="e">
        <f t="shared" si="19"/>
        <v>#REF!</v>
      </c>
      <c r="R48" s="28" t="e">
        <f t="shared" si="20"/>
        <v>#REF!</v>
      </c>
      <c r="S48" s="28" t="e">
        <f t="shared" si="21"/>
        <v>#REF!</v>
      </c>
      <c r="T48" s="35" t="e">
        <f t="shared" si="22"/>
        <v>#REF!</v>
      </c>
      <c r="U48" s="15"/>
      <c r="V48" s="15"/>
      <c r="W48" s="15"/>
      <c r="X48" s="15"/>
      <c r="Y48" s="15"/>
      <c r="Z48" s="15"/>
      <c r="AA48" s="15"/>
      <c r="AB48" s="15"/>
      <c r="AC48" s="15"/>
    </row>
    <row r="49" ht="16.5" spans="1:29">
      <c r="A49" s="6" t="s">
        <v>1761</v>
      </c>
      <c r="B49" s="8" t="e">
        <f>COUNTIFS(#REF!,A49,#REF!,3)+COUNTIFS(教师!$A:$A,A49,教师!#REF!,3)+COUNTIFS(#REF!,A49,#REF!,3)</f>
        <v>#REF!</v>
      </c>
      <c r="C49" s="9" t="e">
        <f>SUMIFS(#REF!,#REF!,A49,#REF!,3)</f>
        <v>#REF!</v>
      </c>
      <c r="D49" s="9" t="e">
        <f>SUMIFS(教师!E:E,教师!A:A,A49,教师!#REF!,3)</f>
        <v>#REF!</v>
      </c>
      <c r="E49" s="9" t="e">
        <f>SUMIFS(#REF!,#REF!,A49,#REF!,3)</f>
        <v>#REF!</v>
      </c>
      <c r="F49" s="10" t="e">
        <f t="shared" si="16"/>
        <v>#REF!</v>
      </c>
      <c r="G49" s="11" t="e">
        <f>SUMIFS(#REF!,#REF!,A49,#REF!,3)+SUMIFS(#REF!,#REF!,A49,#REF!,3)</f>
        <v>#REF!</v>
      </c>
      <c r="H49" s="11" t="e">
        <f>SUMIFS(教师!#REF!,教师!A:A,A49,教师!#REF!,3)+SUMIFS(教师!#REF!,教师!A:A,A49,教师!#REF!,3)</f>
        <v>#REF!</v>
      </c>
      <c r="I49" s="11" t="e">
        <f>SUMIFS(#REF!,#REF!,A49,#REF!,3)+SUMIFS(#REF!,#REF!,A49,#REF!,3)</f>
        <v>#REF!</v>
      </c>
      <c r="J49" s="19" t="e">
        <f t="shared" si="17"/>
        <v>#REF!</v>
      </c>
      <c r="K49" s="20" t="e">
        <f>(SUMIFS(#REF!,#REF!,A49,#REF!,3)+SUMIFS(#REF!,#REF!,A49,#REF!,3))/10000</f>
        <v>#REF!</v>
      </c>
      <c r="L49" s="32" t="e">
        <f>(SUMIFS(教师!#REF!,教师!A:A,A49,教师!#REF!,3)+SUMIFS(教师!#REF!,教师!A:A,A49,教师!#REF!,3))/10000</f>
        <v>#REF!</v>
      </c>
      <c r="M49" s="32" t="e">
        <f>(SUMIFS(#REF!,#REF!,A49,#REF!,3)+SUMIFS(#REF!,#REF!,A49,#REF!,3))/10000</f>
        <v>#REF!</v>
      </c>
      <c r="N49" s="21" t="e">
        <f t="shared" si="18"/>
        <v>#REF!</v>
      </c>
      <c r="O49" s="15"/>
      <c r="P49" s="26" t="s">
        <v>1761</v>
      </c>
      <c r="Q49" s="28" t="e">
        <f t="shared" si="19"/>
        <v>#REF!</v>
      </c>
      <c r="R49" s="28" t="e">
        <f t="shared" si="20"/>
        <v>#REF!</v>
      </c>
      <c r="S49" s="28" t="e">
        <f t="shared" si="21"/>
        <v>#REF!</v>
      </c>
      <c r="T49" s="35" t="e">
        <f t="shared" si="22"/>
        <v>#REF!</v>
      </c>
      <c r="U49" s="15"/>
      <c r="V49" s="15"/>
      <c r="W49" s="15"/>
      <c r="X49" s="15"/>
      <c r="Y49" s="15"/>
      <c r="Z49" s="15"/>
      <c r="AA49" s="15"/>
      <c r="AB49" s="15"/>
      <c r="AC49" s="15"/>
    </row>
    <row r="50" ht="16.5" spans="1:29">
      <c r="A50" s="6" t="s">
        <v>1762</v>
      </c>
      <c r="B50" s="8" t="e">
        <f>COUNTIFS(#REF!,A50,#REF!,3)+COUNTIFS(教师!$A:$A,A50,教师!#REF!,3)+COUNTIFS(#REF!,A50,#REF!,3)</f>
        <v>#REF!</v>
      </c>
      <c r="C50" s="9" t="e">
        <f>SUMIFS(#REF!,#REF!,A50,#REF!,3)</f>
        <v>#REF!</v>
      </c>
      <c r="D50" s="9" t="e">
        <f>SUMIFS(教师!E:E,教师!A:A,A50,教师!#REF!,3)</f>
        <v>#REF!</v>
      </c>
      <c r="E50" s="9" t="e">
        <f>SUMIFS(#REF!,#REF!,A50,#REF!,3)</f>
        <v>#REF!</v>
      </c>
      <c r="F50" s="10" t="e">
        <f t="shared" si="16"/>
        <v>#REF!</v>
      </c>
      <c r="G50" s="11" t="e">
        <f>SUMIFS(#REF!,#REF!,A50,#REF!,3)+SUMIFS(#REF!,#REF!,A50,#REF!,3)</f>
        <v>#REF!</v>
      </c>
      <c r="H50" s="11" t="e">
        <f>SUMIFS(教师!#REF!,教师!A:A,A50,教师!#REF!,3)+SUMIFS(教师!#REF!,教师!A:A,A50,教师!#REF!,3)</f>
        <v>#REF!</v>
      </c>
      <c r="I50" s="11" t="e">
        <f>SUMIFS(#REF!,#REF!,A50,#REF!,3)+SUMIFS(#REF!,#REF!,A50,#REF!,3)</f>
        <v>#REF!</v>
      </c>
      <c r="J50" s="19" t="e">
        <f t="shared" si="17"/>
        <v>#REF!</v>
      </c>
      <c r="K50" s="32" t="e">
        <f>(SUMIFS(#REF!,#REF!,A50,#REF!,3)+SUMIFS(#REF!,#REF!,A50,#REF!,3))/10000</f>
        <v>#REF!</v>
      </c>
      <c r="L50" s="32" t="e">
        <f>(SUMIFS(教师!#REF!,教师!A:A,A50,教师!#REF!,3)+SUMIFS(教师!#REF!,教师!A:A,A50,教师!#REF!,3))/10000</f>
        <v>#REF!</v>
      </c>
      <c r="M50" s="32" t="e">
        <f>(SUMIFS(#REF!,#REF!,A50,#REF!,3)+SUMIFS(#REF!,#REF!,A50,#REF!,3))/10000</f>
        <v>#REF!</v>
      </c>
      <c r="N50" s="33" t="e">
        <f t="shared" si="18"/>
        <v>#REF!</v>
      </c>
      <c r="O50" s="15"/>
      <c r="P50" s="26" t="s">
        <v>1762</v>
      </c>
      <c r="Q50" s="28" t="e">
        <f t="shared" si="19"/>
        <v>#REF!</v>
      </c>
      <c r="R50" s="28" t="e">
        <f t="shared" si="20"/>
        <v>#REF!</v>
      </c>
      <c r="S50" s="28" t="e">
        <f t="shared" si="21"/>
        <v>#REF!</v>
      </c>
      <c r="T50" s="28" t="e">
        <f t="shared" si="22"/>
        <v>#REF!</v>
      </c>
      <c r="U50" s="15"/>
      <c r="V50" s="15"/>
      <c r="W50" s="15"/>
      <c r="X50" s="15"/>
      <c r="Y50" s="15"/>
      <c r="Z50" s="15"/>
      <c r="AA50" s="15"/>
      <c r="AB50" s="15"/>
      <c r="AC50" s="15"/>
    </row>
    <row r="51" ht="16.5" spans="1:29">
      <c r="A51" s="6" t="s">
        <v>1763</v>
      </c>
      <c r="B51" s="8" t="e">
        <f>COUNTIFS(#REF!,A51,#REF!,3)+COUNTIFS(教师!$A:$A,A51,教师!#REF!,3)+COUNTIFS(#REF!,A51,#REF!,3)</f>
        <v>#REF!</v>
      </c>
      <c r="C51" s="9" t="e">
        <f>SUMIFS(#REF!,#REF!,A51,#REF!,3)</f>
        <v>#REF!</v>
      </c>
      <c r="D51" s="9" t="e">
        <f>SUMIFS(教师!E:E,教师!A:A,A51,教师!#REF!,3)</f>
        <v>#REF!</v>
      </c>
      <c r="E51" s="9" t="e">
        <f>SUMIFS(#REF!,#REF!,A51,#REF!,3)</f>
        <v>#REF!</v>
      </c>
      <c r="F51" s="10" t="e">
        <f t="shared" si="16"/>
        <v>#REF!</v>
      </c>
      <c r="G51" s="11" t="e">
        <f>SUMIFS(#REF!,#REF!,A51,#REF!,3)+SUMIFS(#REF!,#REF!,A51,#REF!,3)</f>
        <v>#REF!</v>
      </c>
      <c r="H51" s="11" t="e">
        <f>SUMIFS(教师!#REF!,教师!A:A,A51,教师!#REF!,3)+SUMIFS(教师!#REF!,教师!A:A,A51,教师!#REF!,3)</f>
        <v>#REF!</v>
      </c>
      <c r="I51" s="11" t="e">
        <f>SUMIFS(#REF!,#REF!,A51,#REF!,3)+SUMIFS(#REF!,#REF!,A51,#REF!,3)</f>
        <v>#REF!</v>
      </c>
      <c r="J51" s="19" t="e">
        <f t="shared" si="17"/>
        <v>#REF!</v>
      </c>
      <c r="K51" s="32" t="e">
        <f>(SUMIFS(#REF!,#REF!,A51,#REF!,3)+SUMIFS(#REF!,#REF!,A51,#REF!,3))/10000</f>
        <v>#REF!</v>
      </c>
      <c r="L51" s="32" t="e">
        <f>(SUMIFS(教师!#REF!,教师!A:A,A51,教师!#REF!,3)+SUMIFS(教师!#REF!,教师!A:A,A51,教师!#REF!,3))/10000</f>
        <v>#REF!</v>
      </c>
      <c r="M51" s="32" t="e">
        <f>(SUMIFS(#REF!,#REF!,A51,#REF!,3)+SUMIFS(#REF!,#REF!,A51,#REF!,3))/10000</f>
        <v>#REF!</v>
      </c>
      <c r="N51" s="33" t="e">
        <f t="shared" si="18"/>
        <v>#REF!</v>
      </c>
      <c r="O51" s="15"/>
      <c r="P51" s="26" t="s">
        <v>1763</v>
      </c>
      <c r="Q51" s="28" t="e">
        <f t="shared" si="19"/>
        <v>#REF!</v>
      </c>
      <c r="R51" s="28" t="e">
        <f t="shared" si="20"/>
        <v>#REF!</v>
      </c>
      <c r="S51" s="28" t="e">
        <f t="shared" si="21"/>
        <v>#REF!</v>
      </c>
      <c r="T51" s="28" t="e">
        <f t="shared" si="22"/>
        <v>#REF!</v>
      </c>
      <c r="U51" s="15"/>
      <c r="V51" s="15"/>
      <c r="W51" s="15"/>
      <c r="X51" s="15"/>
      <c r="Y51" s="15"/>
      <c r="Z51" s="15"/>
      <c r="AA51" s="15"/>
      <c r="AB51" s="15"/>
      <c r="AC51" s="15"/>
    </row>
    <row r="52" ht="16.5" spans="1:29">
      <c r="A52" s="6" t="s">
        <v>1764</v>
      </c>
      <c r="B52" s="8" t="e">
        <f>COUNTIFS(#REF!,A52,#REF!,3)+COUNTIFS(教师!$A:$A,A52,教师!#REF!,3)+COUNTIFS(#REF!,A52,#REF!,3)</f>
        <v>#REF!</v>
      </c>
      <c r="C52" s="9" t="e">
        <f>SUMIFS(#REF!,#REF!,A52,#REF!,3)</f>
        <v>#REF!</v>
      </c>
      <c r="D52" s="9" t="e">
        <f>SUMIFS(教师!E:E,教师!A:A,A52,教师!#REF!,3)</f>
        <v>#REF!</v>
      </c>
      <c r="E52" s="9" t="e">
        <f>SUMIFS(#REF!,#REF!,A52,#REF!,3)</f>
        <v>#REF!</v>
      </c>
      <c r="F52" s="10" t="e">
        <f t="shared" si="16"/>
        <v>#REF!</v>
      </c>
      <c r="G52" s="11" t="e">
        <f>SUMIFS(#REF!,#REF!,A52,#REF!,3)+SUMIFS(#REF!,#REF!,A52,#REF!,3)</f>
        <v>#REF!</v>
      </c>
      <c r="H52" s="11" t="e">
        <f>SUMIFS(教师!#REF!,教师!A:A,A52,教师!#REF!,3)+SUMIFS(教师!#REF!,教师!A:A,A52,教师!#REF!,3)</f>
        <v>#REF!</v>
      </c>
      <c r="I52" s="11" t="e">
        <f>SUMIFS(#REF!,#REF!,A52,#REF!,3)+SUMIFS(#REF!,#REF!,A52,#REF!,3)</f>
        <v>#REF!</v>
      </c>
      <c r="J52" s="19" t="e">
        <f t="shared" si="17"/>
        <v>#REF!</v>
      </c>
      <c r="K52" s="32" t="e">
        <f>(SUMIFS(#REF!,#REF!,A52,#REF!,3)+SUMIFS(#REF!,#REF!,A52,#REF!,3))/10000</f>
        <v>#REF!</v>
      </c>
      <c r="L52" s="32" t="e">
        <f>(SUMIFS(教师!#REF!,教师!A:A,A52,教师!#REF!,3)+SUMIFS(教师!#REF!,教师!A:A,A52,教师!#REF!,3))/10000</f>
        <v>#REF!</v>
      </c>
      <c r="M52" s="32" t="e">
        <f>(SUMIFS(#REF!,#REF!,A52,#REF!,3)+SUMIFS(#REF!,#REF!,A52,#REF!,3))/10000</f>
        <v>#REF!</v>
      </c>
      <c r="N52" s="33" t="e">
        <f t="shared" si="18"/>
        <v>#REF!</v>
      </c>
      <c r="O52" s="15"/>
      <c r="P52" s="26" t="s">
        <v>1764</v>
      </c>
      <c r="Q52" s="28" t="e">
        <f t="shared" si="19"/>
        <v>#REF!</v>
      </c>
      <c r="R52" s="28" t="e">
        <f t="shared" si="20"/>
        <v>#REF!</v>
      </c>
      <c r="S52" s="28" t="e">
        <f t="shared" si="21"/>
        <v>#REF!</v>
      </c>
      <c r="T52" s="28" t="e">
        <f t="shared" si="22"/>
        <v>#REF!</v>
      </c>
      <c r="U52" s="15"/>
      <c r="V52" s="15"/>
      <c r="W52" s="15"/>
      <c r="X52" s="15"/>
      <c r="Y52" s="15"/>
      <c r="Z52" s="15"/>
      <c r="AA52" s="15"/>
      <c r="AB52" s="15"/>
      <c r="AC52" s="15"/>
    </row>
    <row r="53" ht="16.5" spans="1:29">
      <c r="A53" s="8" t="s">
        <v>1765</v>
      </c>
      <c r="B53" s="8" t="e">
        <f t="shared" ref="B53:N53" si="23">SUM(B39:B52)</f>
        <v>#REF!</v>
      </c>
      <c r="C53" s="12" t="e">
        <f t="shared" si="23"/>
        <v>#REF!</v>
      </c>
      <c r="D53" s="12" t="e">
        <f t="shared" si="23"/>
        <v>#REF!</v>
      </c>
      <c r="E53" s="12" t="e">
        <f t="shared" si="23"/>
        <v>#REF!</v>
      </c>
      <c r="F53" s="12" t="e">
        <f t="shared" si="23"/>
        <v>#REF!</v>
      </c>
      <c r="G53" s="13" t="e">
        <f t="shared" si="23"/>
        <v>#REF!</v>
      </c>
      <c r="H53" s="13" t="e">
        <f t="shared" si="23"/>
        <v>#REF!</v>
      </c>
      <c r="I53" s="13" t="e">
        <f t="shared" si="23"/>
        <v>#REF!</v>
      </c>
      <c r="J53" s="13" t="e">
        <f t="shared" si="23"/>
        <v>#REF!</v>
      </c>
      <c r="K53" s="22" t="e">
        <f t="shared" si="23"/>
        <v>#REF!</v>
      </c>
      <c r="L53" s="22" t="e">
        <f t="shared" si="23"/>
        <v>#REF!</v>
      </c>
      <c r="M53" s="22" t="e">
        <f t="shared" si="23"/>
        <v>#REF!</v>
      </c>
      <c r="N53" s="22" t="e">
        <f t="shared" si="23"/>
        <v>#REF!</v>
      </c>
      <c r="O53" s="15"/>
      <c r="P53" s="29" t="s">
        <v>1765</v>
      </c>
      <c r="Q53" s="28" t="e">
        <f t="shared" si="19"/>
        <v>#REF!</v>
      </c>
      <c r="R53" s="28" t="e">
        <f t="shared" si="20"/>
        <v>#REF!</v>
      </c>
      <c r="S53" s="28" t="e">
        <f t="shared" si="21"/>
        <v>#REF!</v>
      </c>
      <c r="T53" s="35" t="e">
        <f t="shared" si="22"/>
        <v>#REF!</v>
      </c>
      <c r="U53" s="15"/>
      <c r="V53" s="15"/>
      <c r="W53" s="15"/>
      <c r="X53" s="15"/>
      <c r="Y53" s="15"/>
      <c r="Z53" s="15"/>
      <c r="AA53" s="15"/>
      <c r="AB53" s="15"/>
      <c r="AC53" s="15"/>
    </row>
    <row r="54" ht="16.5" spans="1:29">
      <c r="A54" s="15"/>
      <c r="B54" s="14"/>
      <c r="C54" s="14"/>
      <c r="D54" s="14"/>
      <c r="E54" s="14"/>
      <c r="F54" s="14"/>
      <c r="G54" s="14"/>
      <c r="H54" s="14"/>
      <c r="I54" s="14"/>
      <c r="J54" s="14"/>
      <c r="K54" s="14"/>
      <c r="L54" s="14"/>
      <c r="M54" s="14"/>
      <c r="N54" s="14"/>
      <c r="O54" s="15"/>
      <c r="P54" s="15"/>
      <c r="Q54" s="14"/>
      <c r="R54" s="14"/>
      <c r="S54" s="14"/>
      <c r="T54" s="14"/>
      <c r="U54" s="15"/>
      <c r="V54" s="15"/>
      <c r="W54" s="15"/>
      <c r="X54" s="15"/>
      <c r="Y54" s="15"/>
      <c r="Z54" s="15"/>
      <c r="AA54" s="15"/>
      <c r="AB54" s="15"/>
      <c r="AC54" s="15"/>
    </row>
    <row r="55" ht="16.5" spans="1:29">
      <c r="A55" s="30" t="s">
        <v>1737</v>
      </c>
      <c r="B55" s="2" t="s">
        <v>1772</v>
      </c>
      <c r="C55" s="3" t="s">
        <v>1739</v>
      </c>
      <c r="D55" s="4"/>
      <c r="E55" s="4"/>
      <c r="F55" s="4"/>
      <c r="G55" s="5" t="s">
        <v>1740</v>
      </c>
      <c r="H55" s="4"/>
      <c r="I55" s="4"/>
      <c r="J55" s="4"/>
      <c r="K55" s="18" t="s">
        <v>1741</v>
      </c>
      <c r="L55" s="4"/>
      <c r="M55" s="4"/>
      <c r="N55" s="4"/>
      <c r="O55" s="15"/>
      <c r="P55" s="31" t="s">
        <v>1773</v>
      </c>
      <c r="Q55" s="34"/>
      <c r="R55" s="34"/>
      <c r="S55" s="34"/>
      <c r="T55" s="34"/>
      <c r="U55" s="15"/>
      <c r="V55" s="15"/>
      <c r="W55" s="15"/>
      <c r="X55" s="15"/>
      <c r="Y55" s="15"/>
      <c r="Z55" s="15"/>
      <c r="AA55" s="15"/>
      <c r="AB55" s="15"/>
      <c r="AC55" s="15"/>
    </row>
    <row r="56" ht="16.5" spans="1:29">
      <c r="A56" s="6" t="s">
        <v>1743</v>
      </c>
      <c r="B56" s="7" t="s">
        <v>1744</v>
      </c>
      <c r="C56" s="3" t="s">
        <v>1745</v>
      </c>
      <c r="D56" s="3" t="s">
        <v>1746</v>
      </c>
      <c r="E56" s="3" t="s">
        <v>1747</v>
      </c>
      <c r="F56" s="3" t="s">
        <v>1748</v>
      </c>
      <c r="G56" s="5" t="s">
        <v>1745</v>
      </c>
      <c r="H56" s="5" t="s">
        <v>1746</v>
      </c>
      <c r="I56" s="5" t="s">
        <v>1747</v>
      </c>
      <c r="J56" s="5" t="s">
        <v>1748</v>
      </c>
      <c r="K56" s="18" t="s">
        <v>1745</v>
      </c>
      <c r="L56" s="18" t="s">
        <v>1746</v>
      </c>
      <c r="M56" s="18" t="s">
        <v>1747</v>
      </c>
      <c r="N56" s="18" t="s">
        <v>1748</v>
      </c>
      <c r="O56" s="15"/>
      <c r="P56" s="26" t="s">
        <v>1743</v>
      </c>
      <c r="Q56" s="26" t="s">
        <v>1749</v>
      </c>
      <c r="R56" s="26" t="s">
        <v>1739</v>
      </c>
      <c r="S56" s="26" t="s">
        <v>1740</v>
      </c>
      <c r="T56" s="26" t="s">
        <v>1750</v>
      </c>
      <c r="U56" s="15"/>
      <c r="V56" s="15"/>
      <c r="W56" s="15"/>
      <c r="X56" s="15"/>
      <c r="Y56" s="15"/>
      <c r="Z56" s="36" t="s">
        <v>1774</v>
      </c>
      <c r="AA56" s="4"/>
      <c r="AB56" s="4"/>
      <c r="AC56" s="4"/>
    </row>
    <row r="57" ht="16.5" spans="1:29">
      <c r="A57" s="6" t="s">
        <v>1751</v>
      </c>
      <c r="B57" s="8" t="e">
        <f>COUNTIFS(#REF!,A57,#REF!,4)+COUNTIFS(教师!$A:$A,A57,教师!#REF!,4)+COUNTIFS(#REF!,A57,#REF!,4)</f>
        <v>#REF!</v>
      </c>
      <c r="C57" s="9" t="e">
        <f>SUMIFS(#REF!,#REF!,A57,#REF!,4)</f>
        <v>#REF!</v>
      </c>
      <c r="D57" s="9" t="e">
        <f>SUMIFS(教师!E:E,教师!A:A,A57,教师!#REF!,4)</f>
        <v>#REF!</v>
      </c>
      <c r="E57" s="9" t="e">
        <f>SUMIFS(#REF!,#REF!,A57,#REF!,4)</f>
        <v>#REF!</v>
      </c>
      <c r="F57" s="10" t="e">
        <f t="shared" ref="F57:F70" si="24">SUM(C57:E57)</f>
        <v>#REF!</v>
      </c>
      <c r="G57" s="11" t="e">
        <f>SUMIFS(#REF!,#REF!,A57,#REF!,4)+SUMIFS(#REF!,#REF!,A57,#REF!,4)</f>
        <v>#REF!</v>
      </c>
      <c r="H57" s="11" t="e">
        <f>SUMIFS(教师!#REF!,教师!A:A,A57,教师!#REF!,4)+SUMIFS(教师!#REF!,教师!A:A,A57,教师!#REF!,4)</f>
        <v>#REF!</v>
      </c>
      <c r="I57" s="11" t="e">
        <f>SUMIFS(#REF!,#REF!,A57,#REF!,4)+SUMIFS(#REF!,#REF!,A57,#REF!,4)</f>
        <v>#REF!</v>
      </c>
      <c r="J57" s="19" t="e">
        <f t="shared" ref="J57:J70" si="25">SUM(G57:I57)</f>
        <v>#REF!</v>
      </c>
      <c r="K57" s="32" t="e">
        <f>(SUMIFS(#REF!,#REF!,A57,#REF!,4)+SUMIFS(#REF!,#REF!,A57,#REF!,4))/10000</f>
        <v>#REF!</v>
      </c>
      <c r="L57" s="32" t="e">
        <f>(SUMIFS(教师!#REF!,教师!A:A,A57,教师!#REF!,4)+SUMIFS(教师!#REF!,教师!A:A,A57,教师!#REF!,4))/10000</f>
        <v>#REF!</v>
      </c>
      <c r="M57" s="32" t="e">
        <f>(SUMIFS(#REF!,#REF!,A57,#REF!,4)+SUMIFS(#REF!,#REF!,A57,#REF!,4))/10000</f>
        <v>#REF!</v>
      </c>
      <c r="N57" s="33" t="e">
        <f t="shared" ref="N57:N70" si="26">SUM(K57:M57)</f>
        <v>#REF!</v>
      </c>
      <c r="O57" s="15"/>
      <c r="P57" s="26" t="s">
        <v>1751</v>
      </c>
      <c r="Q57" s="28" t="e">
        <f t="shared" ref="Q57:Q71" si="27">B57</f>
        <v>#REF!</v>
      </c>
      <c r="R57" s="28" t="e">
        <f t="shared" ref="R57:R71" si="28">F57</f>
        <v>#REF!</v>
      </c>
      <c r="S57" s="28" t="e">
        <f t="shared" ref="S57:S71" si="29">J57</f>
        <v>#REF!</v>
      </c>
      <c r="T57" s="28" t="e">
        <f t="shared" ref="T57:T71" si="30">N57</f>
        <v>#REF!</v>
      </c>
      <c r="U57" s="15"/>
      <c r="V57" s="15"/>
      <c r="W57" s="15"/>
      <c r="X57" s="15"/>
      <c r="Y57" s="15"/>
      <c r="Z57" s="37" t="s">
        <v>1745</v>
      </c>
      <c r="AA57" s="37" t="s">
        <v>1746</v>
      </c>
      <c r="AB57" s="37" t="s">
        <v>1747</v>
      </c>
      <c r="AC57" s="37" t="s">
        <v>1748</v>
      </c>
    </row>
    <row r="58" ht="16.5" spans="1:29">
      <c r="A58" s="6" t="s">
        <v>1752</v>
      </c>
      <c r="B58" s="8" t="e">
        <f>COUNTIFS(#REF!,A58,#REF!,4)+COUNTIFS(教师!$A:$A,A58,教师!#REF!,4)+COUNTIFS(#REF!,A58,#REF!,4)</f>
        <v>#REF!</v>
      </c>
      <c r="C58" s="9" t="e">
        <f>SUMIFS(#REF!,#REF!,A58,#REF!,4)</f>
        <v>#REF!</v>
      </c>
      <c r="D58" s="9" t="e">
        <f>SUMIFS(教师!E:E,教师!A:A,A58,教师!#REF!,4)</f>
        <v>#REF!</v>
      </c>
      <c r="E58" s="9" t="e">
        <f>SUMIFS(#REF!,#REF!,A58,#REF!,4)</f>
        <v>#REF!</v>
      </c>
      <c r="F58" s="10" t="e">
        <f t="shared" si="24"/>
        <v>#REF!</v>
      </c>
      <c r="G58" s="11" t="e">
        <f>SUMIFS(#REF!,#REF!,A58,#REF!,4)+SUMIFS(#REF!,#REF!,A58,#REF!,4)</f>
        <v>#REF!</v>
      </c>
      <c r="H58" s="11" t="e">
        <f>SUMIFS(教师!#REF!,教师!A:A,A58,教师!#REF!,4)+SUMIFS(教师!#REF!,教师!A:A,A58,教师!#REF!,4)</f>
        <v>#REF!</v>
      </c>
      <c r="I58" s="11" t="e">
        <f>SUMIFS(#REF!,#REF!,A58,#REF!,4)+SUMIFS(#REF!,#REF!,A58,#REF!,4)</f>
        <v>#REF!</v>
      </c>
      <c r="J58" s="19" t="e">
        <f t="shared" si="25"/>
        <v>#REF!</v>
      </c>
      <c r="K58" s="32" t="e">
        <f>(SUMIFS(#REF!,#REF!,A58,#REF!,4)+SUMIFS(#REF!,#REF!,A58,#REF!,4))/10000</f>
        <v>#REF!</v>
      </c>
      <c r="L58" s="32" t="e">
        <f>(SUMIFS(教师!#REF!,教师!A:A,A58,教师!#REF!,4)+SUMIFS(教师!#REF!,教师!A:A,A58,教师!#REF!,4))/10000</f>
        <v>#REF!</v>
      </c>
      <c r="M58" s="32" t="e">
        <f>(SUMIFS(#REF!,#REF!,A58,#REF!,4)+SUMIFS(#REF!,#REF!,A58,#REF!,4))/10000</f>
        <v>#REF!</v>
      </c>
      <c r="N58" s="33" t="e">
        <f t="shared" si="26"/>
        <v>#REF!</v>
      </c>
      <c r="O58" s="15"/>
      <c r="P58" s="26" t="s">
        <v>1752</v>
      </c>
      <c r="Q58" s="28" t="e">
        <f t="shared" si="27"/>
        <v>#REF!</v>
      </c>
      <c r="R58" s="28" t="e">
        <f t="shared" si="28"/>
        <v>#REF!</v>
      </c>
      <c r="S58" s="28" t="e">
        <f t="shared" si="29"/>
        <v>#REF!</v>
      </c>
      <c r="T58" s="28" t="e">
        <f t="shared" si="30"/>
        <v>#REF!</v>
      </c>
      <c r="U58" s="15"/>
      <c r="V58" s="15"/>
      <c r="W58" s="15"/>
      <c r="X58" s="15"/>
      <c r="Y58" s="15"/>
      <c r="Z58" s="28" t="e">
        <f>K71</f>
        <v>#REF!</v>
      </c>
      <c r="AA58" s="28" t="e">
        <f>L71</f>
        <v>#REF!</v>
      </c>
      <c r="AB58" s="28" t="e">
        <f>M71</f>
        <v>#REF!</v>
      </c>
      <c r="AC58" s="28" t="e">
        <f>N71</f>
        <v>#REF!</v>
      </c>
    </row>
    <row r="59" ht="16.5" spans="1:29">
      <c r="A59" s="6" t="s">
        <v>1753</v>
      </c>
      <c r="B59" s="8" t="e">
        <f>COUNTIFS(#REF!,A59,#REF!,4)+COUNTIFS(教师!$A:$A,A59,教师!#REF!,4)+COUNTIFS(#REF!,A59,#REF!,4)</f>
        <v>#REF!</v>
      </c>
      <c r="C59" s="9" t="e">
        <f>SUMIFS(#REF!,#REF!,A59,#REF!,4)</f>
        <v>#REF!</v>
      </c>
      <c r="D59" s="9" t="e">
        <f>SUMIFS(教师!E:E,教师!A:A,A59,教师!#REF!,4)</f>
        <v>#REF!</v>
      </c>
      <c r="E59" s="9" t="e">
        <f>SUMIFS(#REF!,#REF!,A59,#REF!,4)</f>
        <v>#REF!</v>
      </c>
      <c r="F59" s="10" t="e">
        <f t="shared" si="24"/>
        <v>#REF!</v>
      </c>
      <c r="G59" s="11" t="e">
        <f>SUMIFS(#REF!,#REF!,A59,#REF!,4)+SUMIFS(#REF!,#REF!,A59,#REF!,4)</f>
        <v>#REF!</v>
      </c>
      <c r="H59" s="11" t="e">
        <f>SUMIFS(教师!#REF!,教师!A:A,A59,教师!#REF!,4)+SUMIFS(教师!#REF!,教师!A:A,A59,教师!#REF!,4)</f>
        <v>#REF!</v>
      </c>
      <c r="I59" s="11" t="e">
        <f>SUMIFS(#REF!,#REF!,A59,#REF!,4)+SUMIFS(#REF!,#REF!,A59,#REF!,4)</f>
        <v>#REF!</v>
      </c>
      <c r="J59" s="19" t="e">
        <f t="shared" si="25"/>
        <v>#REF!</v>
      </c>
      <c r="K59" s="20" t="e">
        <f>(SUMIFS(#REF!,#REF!,A59,#REF!,4)+SUMIFS(#REF!,#REF!,A59,#REF!,4))/10000</f>
        <v>#REF!</v>
      </c>
      <c r="L59" s="32" t="e">
        <f>(SUMIFS(教师!#REF!,教师!A:A,A59,教师!#REF!,4)+SUMIFS(教师!#REF!,教师!A:A,A59,教师!#REF!,4))/10000</f>
        <v>#REF!</v>
      </c>
      <c r="M59" s="32" t="e">
        <f>(SUMIFS(#REF!,#REF!,A59,#REF!,4)+SUMIFS(#REF!,#REF!,A59,#REF!,4))/10000</f>
        <v>#REF!</v>
      </c>
      <c r="N59" s="21" t="e">
        <f t="shared" si="26"/>
        <v>#REF!</v>
      </c>
      <c r="O59" s="15"/>
      <c r="P59" s="26" t="s">
        <v>1753</v>
      </c>
      <c r="Q59" s="28" t="e">
        <f t="shared" si="27"/>
        <v>#REF!</v>
      </c>
      <c r="R59" s="28" t="e">
        <f t="shared" si="28"/>
        <v>#REF!</v>
      </c>
      <c r="S59" s="28" t="e">
        <f t="shared" si="29"/>
        <v>#REF!</v>
      </c>
      <c r="T59" s="35" t="e">
        <f t="shared" si="30"/>
        <v>#REF!</v>
      </c>
      <c r="U59" s="15"/>
      <c r="V59" s="15"/>
      <c r="W59" s="15"/>
      <c r="X59" s="15"/>
      <c r="Y59" s="15"/>
      <c r="Z59" s="15"/>
      <c r="AA59" s="15"/>
      <c r="AB59" s="15"/>
      <c r="AC59" s="15"/>
    </row>
    <row r="60" ht="16.5" spans="1:29">
      <c r="A60" s="6" t="s">
        <v>1754</v>
      </c>
      <c r="B60" s="8" t="e">
        <f>COUNTIFS(#REF!,A60,#REF!,4)+COUNTIFS(教师!$A:$A,A60,教师!#REF!,4)+COUNTIFS(#REF!,A60,#REF!,4)</f>
        <v>#REF!</v>
      </c>
      <c r="C60" s="9" t="e">
        <f>SUMIFS(#REF!,#REF!,A60,#REF!,4)</f>
        <v>#REF!</v>
      </c>
      <c r="D60" s="9" t="e">
        <f>SUMIFS(教师!E:E,教师!A:A,A60,教师!#REF!,4)</f>
        <v>#REF!</v>
      </c>
      <c r="E60" s="9" t="e">
        <f>SUMIFS(#REF!,#REF!,A60,#REF!,4)</f>
        <v>#REF!</v>
      </c>
      <c r="F60" s="10" t="e">
        <f t="shared" si="24"/>
        <v>#REF!</v>
      </c>
      <c r="G60" s="11" t="e">
        <f>SUMIFS(#REF!,#REF!,A60,#REF!,4)+SUMIFS(#REF!,#REF!,A60,#REF!,4)</f>
        <v>#REF!</v>
      </c>
      <c r="H60" s="11" t="e">
        <f>SUMIFS(教师!#REF!,教师!A:A,A60,教师!#REF!,4)+SUMIFS(教师!#REF!,教师!A:A,A60,教师!#REF!,4)</f>
        <v>#REF!</v>
      </c>
      <c r="I60" s="11" t="e">
        <f>SUMIFS(#REF!,#REF!,A60,#REF!,4)+SUMIFS(#REF!,#REF!,A60,#REF!,4)</f>
        <v>#REF!</v>
      </c>
      <c r="J60" s="19" t="e">
        <f t="shared" si="25"/>
        <v>#REF!</v>
      </c>
      <c r="K60" s="32" t="e">
        <f>(SUMIFS(#REF!,#REF!,A60,#REF!,4)+SUMIFS(#REF!,#REF!,A60,#REF!,4))/10000</f>
        <v>#REF!</v>
      </c>
      <c r="L60" s="32" t="e">
        <f>(SUMIFS(教师!#REF!,教师!A:A,A60,教师!#REF!,4)+SUMIFS(教师!#REF!,教师!A:A,A60,教师!#REF!,4))/10000</f>
        <v>#REF!</v>
      </c>
      <c r="M60" s="32" t="e">
        <f>(SUMIFS(#REF!,#REF!,A60,#REF!,4)+SUMIFS(#REF!,#REF!,A60,#REF!,4))/10000</f>
        <v>#REF!</v>
      </c>
      <c r="N60" s="21" t="e">
        <f t="shared" si="26"/>
        <v>#REF!</v>
      </c>
      <c r="O60" s="15"/>
      <c r="P60" s="26" t="s">
        <v>1754</v>
      </c>
      <c r="Q60" s="28" t="e">
        <f t="shared" si="27"/>
        <v>#REF!</v>
      </c>
      <c r="R60" s="28" t="e">
        <f t="shared" si="28"/>
        <v>#REF!</v>
      </c>
      <c r="S60" s="28" t="e">
        <f t="shared" si="29"/>
        <v>#REF!</v>
      </c>
      <c r="T60" s="35" t="e">
        <f t="shared" si="30"/>
        <v>#REF!</v>
      </c>
      <c r="U60" s="15"/>
      <c r="V60" s="15"/>
      <c r="W60" s="15"/>
      <c r="X60" s="15"/>
      <c r="Y60" s="15"/>
      <c r="Z60" s="15"/>
      <c r="AA60" s="15"/>
      <c r="AB60" s="15"/>
      <c r="AC60" s="15"/>
    </row>
    <row r="61" ht="16.5" spans="1:29">
      <c r="A61" s="6" t="s">
        <v>1755</v>
      </c>
      <c r="B61" s="8" t="e">
        <f>COUNTIFS(#REF!,A61,#REF!,4)+COUNTIFS(教师!$A:$A,A61,教师!#REF!,4)+COUNTIFS(#REF!,A61,#REF!,4)</f>
        <v>#REF!</v>
      </c>
      <c r="C61" s="9" t="e">
        <f>SUMIFS(#REF!,#REF!,A61,#REF!,4)</f>
        <v>#REF!</v>
      </c>
      <c r="D61" s="9" t="e">
        <f>SUMIFS(教师!E:E,教师!A:A,A61,教师!#REF!,4)</f>
        <v>#REF!</v>
      </c>
      <c r="E61" s="9" t="e">
        <f>SUMIFS(#REF!,#REF!,A61,#REF!,4)</f>
        <v>#REF!</v>
      </c>
      <c r="F61" s="10" t="e">
        <f t="shared" si="24"/>
        <v>#REF!</v>
      </c>
      <c r="G61" s="11" t="e">
        <f>SUMIFS(#REF!,#REF!,A61,#REF!,4)+SUMIFS(#REF!,#REF!,A61,#REF!,4)</f>
        <v>#REF!</v>
      </c>
      <c r="H61" s="11" t="e">
        <f>SUMIFS(教师!#REF!,教师!A:A,A61,教师!#REF!,4)+SUMIFS(教师!#REF!,教师!A:A,A61,教师!#REF!,4)</f>
        <v>#REF!</v>
      </c>
      <c r="I61" s="11" t="e">
        <f>SUMIFS(#REF!,#REF!,A61,#REF!,4)+SUMIFS(#REF!,#REF!,A61,#REF!,4)</f>
        <v>#REF!</v>
      </c>
      <c r="J61" s="19" t="e">
        <f t="shared" si="25"/>
        <v>#REF!</v>
      </c>
      <c r="K61" s="32" t="e">
        <f>(SUMIFS(#REF!,#REF!,A61,#REF!,4)+SUMIFS(#REF!,#REF!,A61,#REF!,4))/10000</f>
        <v>#REF!</v>
      </c>
      <c r="L61" s="32" t="e">
        <f>(SUMIFS(教师!#REF!,教师!A:A,A61,教师!#REF!,4)+SUMIFS(教师!#REF!,教师!A:A,A61,教师!#REF!,4))/10000</f>
        <v>#REF!</v>
      </c>
      <c r="M61" s="32" t="e">
        <f>(SUMIFS(#REF!,#REF!,A61,#REF!,4)+SUMIFS(#REF!,#REF!,A61,#REF!,4))/10000</f>
        <v>#REF!</v>
      </c>
      <c r="N61" s="33" t="e">
        <f t="shared" si="26"/>
        <v>#REF!</v>
      </c>
      <c r="O61" s="15"/>
      <c r="P61" s="26" t="s">
        <v>1755</v>
      </c>
      <c r="Q61" s="28" t="e">
        <f t="shared" si="27"/>
        <v>#REF!</v>
      </c>
      <c r="R61" s="28" t="e">
        <f t="shared" si="28"/>
        <v>#REF!</v>
      </c>
      <c r="S61" s="28" t="e">
        <f t="shared" si="29"/>
        <v>#REF!</v>
      </c>
      <c r="T61" s="28" t="e">
        <f t="shared" si="30"/>
        <v>#REF!</v>
      </c>
      <c r="U61" s="15"/>
      <c r="V61" s="15"/>
      <c r="W61" s="15"/>
      <c r="X61" s="15"/>
      <c r="Y61" s="15"/>
      <c r="Z61" s="15"/>
      <c r="AA61" s="15"/>
      <c r="AB61" s="15"/>
      <c r="AC61" s="15"/>
    </row>
    <row r="62" ht="16.5" spans="1:29">
      <c r="A62" s="6" t="s">
        <v>1756</v>
      </c>
      <c r="B62" s="8" t="e">
        <f>COUNTIFS(#REF!,A62,#REF!,4)+COUNTIFS(教师!$A:$A,A62,教师!#REF!,4)+COUNTIFS(#REF!,A62,#REF!,4)</f>
        <v>#REF!</v>
      </c>
      <c r="C62" s="9" t="e">
        <f>SUMIFS(#REF!,#REF!,A62,#REF!,4)</f>
        <v>#REF!</v>
      </c>
      <c r="D62" s="9" t="e">
        <f>SUMIFS(教师!E:E,教师!A:A,A62,教师!#REF!,4)</f>
        <v>#REF!</v>
      </c>
      <c r="E62" s="9" t="e">
        <f>SUMIFS(#REF!,#REF!,A62,#REF!,4)</f>
        <v>#REF!</v>
      </c>
      <c r="F62" s="10" t="e">
        <f t="shared" si="24"/>
        <v>#REF!</v>
      </c>
      <c r="G62" s="11" t="e">
        <f>SUMIFS(#REF!,#REF!,A62,#REF!,4)+SUMIFS(#REF!,#REF!,A62,#REF!,4)</f>
        <v>#REF!</v>
      </c>
      <c r="H62" s="11" t="e">
        <f>SUMIFS(教师!#REF!,教师!A:A,A62,教师!#REF!,4)+SUMIFS(教师!#REF!,教师!A:A,A62,教师!#REF!,4)</f>
        <v>#REF!</v>
      </c>
      <c r="I62" s="11" t="e">
        <f>SUMIFS(#REF!,#REF!,A62,#REF!,4)+SUMIFS(#REF!,#REF!,A62,#REF!,4)</f>
        <v>#REF!</v>
      </c>
      <c r="J62" s="19" t="e">
        <f t="shared" si="25"/>
        <v>#REF!</v>
      </c>
      <c r="K62" s="32" t="e">
        <f>(SUMIFS(#REF!,#REF!,A62,#REF!,4)+SUMIFS(#REF!,#REF!,A62,#REF!,4))/10000</f>
        <v>#REF!</v>
      </c>
      <c r="L62" s="32" t="e">
        <f>(SUMIFS(教师!#REF!,教师!A:A,A62,教师!#REF!,4)+SUMIFS(教师!#REF!,教师!A:A,A62,教师!#REF!,4))/10000</f>
        <v>#REF!</v>
      </c>
      <c r="M62" s="32" t="e">
        <f>(SUMIFS(#REF!,#REF!,A62,#REF!,4)+SUMIFS(#REF!,#REF!,A62,#REF!,4))/10000</f>
        <v>#REF!</v>
      </c>
      <c r="N62" s="33" t="e">
        <f t="shared" si="26"/>
        <v>#REF!</v>
      </c>
      <c r="O62" s="15"/>
      <c r="P62" s="26" t="s">
        <v>1756</v>
      </c>
      <c r="Q62" s="28" t="e">
        <f t="shared" si="27"/>
        <v>#REF!</v>
      </c>
      <c r="R62" s="28" t="e">
        <f t="shared" si="28"/>
        <v>#REF!</v>
      </c>
      <c r="S62" s="28" t="e">
        <f t="shared" si="29"/>
        <v>#REF!</v>
      </c>
      <c r="T62" s="35" t="e">
        <f t="shared" si="30"/>
        <v>#REF!</v>
      </c>
      <c r="U62" s="15"/>
      <c r="V62" s="15"/>
      <c r="W62" s="15"/>
      <c r="X62" s="15"/>
      <c r="Y62" s="15"/>
      <c r="Z62" s="15"/>
      <c r="AA62" s="15"/>
      <c r="AB62" s="15"/>
      <c r="AC62" s="15"/>
    </row>
    <row r="63" ht="16.5" spans="1:29">
      <c r="A63" s="6" t="s">
        <v>1757</v>
      </c>
      <c r="B63" s="8" t="e">
        <f>COUNTIFS(#REF!,A63,#REF!,4)+COUNTIFS(教师!$A:$A,A63,教师!#REF!,4)+COUNTIFS(#REF!,A63,#REF!,4)</f>
        <v>#REF!</v>
      </c>
      <c r="C63" s="9" t="e">
        <f>SUMIFS(#REF!,#REF!,A63,#REF!,4)</f>
        <v>#REF!</v>
      </c>
      <c r="D63" s="9" t="e">
        <f>SUMIFS(教师!E:E,教师!A:A,A63,教师!#REF!,4)</f>
        <v>#REF!</v>
      </c>
      <c r="E63" s="9" t="e">
        <f>SUMIFS(#REF!,#REF!,A63,#REF!,4)</f>
        <v>#REF!</v>
      </c>
      <c r="F63" s="10" t="e">
        <f t="shared" si="24"/>
        <v>#REF!</v>
      </c>
      <c r="G63" s="11" t="e">
        <f>SUMIFS(#REF!,#REF!,A63,#REF!,4)+SUMIFS(#REF!,#REF!,A63,#REF!,4)</f>
        <v>#REF!</v>
      </c>
      <c r="H63" s="11" t="e">
        <f>SUMIFS(教师!#REF!,教师!A:A,A63,教师!#REF!,4)+SUMIFS(教师!#REF!,教师!A:A,A63,教师!#REF!,4)</f>
        <v>#REF!</v>
      </c>
      <c r="I63" s="11" t="e">
        <f>SUMIFS(#REF!,#REF!,A63,#REF!,4)+SUMIFS(#REF!,#REF!,A63,#REF!,4)</f>
        <v>#REF!</v>
      </c>
      <c r="J63" s="19" t="e">
        <f t="shared" si="25"/>
        <v>#REF!</v>
      </c>
      <c r="K63" s="20" t="e">
        <f>(SUMIFS(#REF!,#REF!,A63,#REF!,4)+SUMIFS(#REF!,#REF!,A63,#REF!,4))/10000</f>
        <v>#REF!</v>
      </c>
      <c r="L63" s="32" t="e">
        <f>(SUMIFS(教师!#REF!,教师!A:A,A63,教师!#REF!,4)+SUMIFS(教师!#REF!,教师!A:A,A63,教师!#REF!,4))/10000</f>
        <v>#REF!</v>
      </c>
      <c r="M63" s="32" t="e">
        <f>(SUMIFS(#REF!,#REF!,A63,#REF!,4)+SUMIFS(#REF!,#REF!,A63,#REF!,4))/10000</f>
        <v>#REF!</v>
      </c>
      <c r="N63" s="21" t="e">
        <f t="shared" si="26"/>
        <v>#REF!</v>
      </c>
      <c r="O63" s="15"/>
      <c r="P63" s="26" t="s">
        <v>1757</v>
      </c>
      <c r="Q63" s="28" t="e">
        <f t="shared" si="27"/>
        <v>#REF!</v>
      </c>
      <c r="R63" s="28" t="e">
        <f t="shared" si="28"/>
        <v>#REF!</v>
      </c>
      <c r="S63" s="28" t="e">
        <f t="shared" si="29"/>
        <v>#REF!</v>
      </c>
      <c r="T63" s="35" t="e">
        <f t="shared" si="30"/>
        <v>#REF!</v>
      </c>
      <c r="U63" s="15"/>
      <c r="V63" s="15"/>
      <c r="W63" s="15"/>
      <c r="X63" s="15"/>
      <c r="Y63" s="15"/>
      <c r="Z63" s="15"/>
      <c r="AA63" s="15"/>
      <c r="AB63" s="15"/>
      <c r="AC63" s="15"/>
    </row>
    <row r="64" ht="16.5" spans="1:29">
      <c r="A64" s="6" t="s">
        <v>1758</v>
      </c>
      <c r="B64" s="8" t="e">
        <f>COUNTIFS(#REF!,A64,#REF!,4)+COUNTIFS(教师!$A:$A,A64,教师!#REF!,4)+COUNTIFS(#REF!,A64,#REF!,4)</f>
        <v>#REF!</v>
      </c>
      <c r="C64" s="9" t="e">
        <f>SUMIFS(#REF!,#REF!,A64,#REF!,4)</f>
        <v>#REF!</v>
      </c>
      <c r="D64" s="9" t="e">
        <f>SUMIFS(教师!E:E,教师!A:A,A64,教师!#REF!,4)</f>
        <v>#REF!</v>
      </c>
      <c r="E64" s="9" t="e">
        <f>SUMIFS(#REF!,#REF!,A64,#REF!,4)</f>
        <v>#REF!</v>
      </c>
      <c r="F64" s="10" t="e">
        <f t="shared" si="24"/>
        <v>#REF!</v>
      </c>
      <c r="G64" s="11" t="e">
        <f>SUMIFS(#REF!,#REF!,A64,#REF!,4)+SUMIFS(#REF!,#REF!,A64,#REF!,4)</f>
        <v>#REF!</v>
      </c>
      <c r="H64" s="11" t="e">
        <f>SUMIFS(教师!#REF!,教师!A:A,A64,教师!#REF!,4)+SUMIFS(教师!#REF!,教师!A:A,A64,教师!#REF!,4)</f>
        <v>#REF!</v>
      </c>
      <c r="I64" s="11" t="e">
        <f>SUMIFS(#REF!,#REF!,A64,#REF!,4)+SUMIFS(#REF!,#REF!,A64,#REF!,4)</f>
        <v>#REF!</v>
      </c>
      <c r="J64" s="19" t="e">
        <f t="shared" si="25"/>
        <v>#REF!</v>
      </c>
      <c r="K64" s="32" t="e">
        <f>(SUMIFS(#REF!,#REF!,A64,#REF!,4)+SUMIFS(#REF!,#REF!,A64,#REF!,4))/10000</f>
        <v>#REF!</v>
      </c>
      <c r="L64" s="32" t="e">
        <f>(SUMIFS(教师!#REF!,教师!A:A,A64,教师!#REF!,4)+SUMIFS(教师!#REF!,教师!A:A,A64,教师!#REF!,4))/10000</f>
        <v>#REF!</v>
      </c>
      <c r="M64" s="32" t="e">
        <f>(SUMIFS(#REF!,#REF!,A64,#REF!,4)+SUMIFS(#REF!,#REF!,A64,#REF!,4))/10000</f>
        <v>#REF!</v>
      </c>
      <c r="N64" s="33" t="e">
        <f t="shared" si="26"/>
        <v>#REF!</v>
      </c>
      <c r="O64" s="15"/>
      <c r="P64" s="26" t="s">
        <v>1758</v>
      </c>
      <c r="Q64" s="28" t="e">
        <f t="shared" si="27"/>
        <v>#REF!</v>
      </c>
      <c r="R64" s="28" t="e">
        <f t="shared" si="28"/>
        <v>#REF!</v>
      </c>
      <c r="S64" s="28" t="e">
        <f t="shared" si="29"/>
        <v>#REF!</v>
      </c>
      <c r="T64" s="28" t="e">
        <f t="shared" si="30"/>
        <v>#REF!</v>
      </c>
      <c r="U64" s="15"/>
      <c r="V64" s="15"/>
      <c r="W64" s="15"/>
      <c r="X64" s="15"/>
      <c r="Y64" s="15"/>
      <c r="Z64" s="15"/>
      <c r="AA64" s="15"/>
      <c r="AB64" s="15"/>
      <c r="AC64" s="15"/>
    </row>
    <row r="65" ht="16.5" spans="1:29">
      <c r="A65" s="6" t="s">
        <v>1759</v>
      </c>
      <c r="B65" s="8" t="e">
        <f>COUNTIFS(#REF!,A65,#REF!,4)+COUNTIFS(教师!$A:$A,A65,教师!#REF!,4)+COUNTIFS(#REF!,A65,#REF!,4)</f>
        <v>#REF!</v>
      </c>
      <c r="C65" s="9" t="e">
        <f>SUMIFS(#REF!,#REF!,A65,#REF!,4)</f>
        <v>#REF!</v>
      </c>
      <c r="D65" s="9" t="e">
        <f>SUMIFS(教师!E:E,教师!A:A,A65,教师!#REF!,4)</f>
        <v>#REF!</v>
      </c>
      <c r="E65" s="9" t="e">
        <f>SUMIFS(#REF!,#REF!,A65,#REF!,4)</f>
        <v>#REF!</v>
      </c>
      <c r="F65" s="10" t="e">
        <f t="shared" si="24"/>
        <v>#REF!</v>
      </c>
      <c r="G65" s="11" t="e">
        <f>SUMIFS(#REF!,#REF!,A65,#REF!,4)+SUMIFS(#REF!,#REF!,A65,#REF!,4)</f>
        <v>#REF!</v>
      </c>
      <c r="H65" s="11" t="e">
        <f>SUMIFS(教师!#REF!,教师!A:A,A65,教师!#REF!,4)+SUMIFS(教师!#REF!,教师!A:A,A65,教师!#REF!,4)</f>
        <v>#REF!</v>
      </c>
      <c r="I65" s="11" t="e">
        <f>SUMIFS(#REF!,#REF!,A65,#REF!,4)+SUMIFS(#REF!,#REF!,A65,#REF!,4)</f>
        <v>#REF!</v>
      </c>
      <c r="J65" s="19" t="e">
        <f t="shared" si="25"/>
        <v>#REF!</v>
      </c>
      <c r="K65" s="32" t="e">
        <f>(SUMIFS(#REF!,#REF!,A65,#REF!,4)+SUMIFS(#REF!,#REF!,A65,#REF!,4))/10000</f>
        <v>#REF!</v>
      </c>
      <c r="L65" s="32" t="e">
        <f>(SUMIFS(教师!#REF!,教师!A:A,A65,教师!#REF!,4)+SUMIFS(教师!#REF!,教师!A:A,A65,教师!#REF!,4))/10000</f>
        <v>#REF!</v>
      </c>
      <c r="M65" s="32" t="e">
        <f>(SUMIFS(#REF!,#REF!,A65,#REF!,4)+SUMIFS(#REF!,#REF!,A65,#REF!,4))/10000</f>
        <v>#REF!</v>
      </c>
      <c r="N65" s="33" t="e">
        <f t="shared" si="26"/>
        <v>#REF!</v>
      </c>
      <c r="O65" s="15"/>
      <c r="P65" s="26" t="s">
        <v>1759</v>
      </c>
      <c r="Q65" s="28" t="e">
        <f t="shared" si="27"/>
        <v>#REF!</v>
      </c>
      <c r="R65" s="28" t="e">
        <f t="shared" si="28"/>
        <v>#REF!</v>
      </c>
      <c r="S65" s="28" t="e">
        <f t="shared" si="29"/>
        <v>#REF!</v>
      </c>
      <c r="T65" s="28" t="e">
        <f t="shared" si="30"/>
        <v>#REF!</v>
      </c>
      <c r="U65" s="15"/>
      <c r="V65" s="15"/>
      <c r="W65" s="15"/>
      <c r="X65" s="15"/>
      <c r="Y65" s="15"/>
      <c r="Z65" s="15"/>
      <c r="AA65" s="15"/>
      <c r="AB65" s="15"/>
      <c r="AC65" s="15"/>
    </row>
    <row r="66" ht="16.5" spans="1:29">
      <c r="A66" s="6" t="s">
        <v>1760</v>
      </c>
      <c r="B66" s="8" t="e">
        <f>COUNTIFS(#REF!,A66,#REF!,4)+COUNTIFS(教师!$A:$A,A66,教师!#REF!,4)+COUNTIFS(#REF!,A66,#REF!,4)</f>
        <v>#REF!</v>
      </c>
      <c r="C66" s="9" t="e">
        <f>SUMIFS(#REF!,#REF!,A66,#REF!,4)</f>
        <v>#REF!</v>
      </c>
      <c r="D66" s="9" t="e">
        <f>SUMIFS(教师!E:E,教师!A:A,A66,教师!#REF!,4)</f>
        <v>#REF!</v>
      </c>
      <c r="E66" s="9" t="e">
        <f>SUMIFS(#REF!,#REF!,A66,#REF!,4)</f>
        <v>#REF!</v>
      </c>
      <c r="F66" s="10" t="e">
        <f t="shared" si="24"/>
        <v>#REF!</v>
      </c>
      <c r="G66" s="11" t="e">
        <f>SUMIFS(#REF!,#REF!,A66,#REF!,4)+SUMIFS(#REF!,#REF!,A66,#REF!,4)</f>
        <v>#REF!</v>
      </c>
      <c r="H66" s="11" t="e">
        <f>SUMIFS(教师!#REF!,教师!A:A,A66,教师!#REF!,4)+SUMIFS(教师!#REF!,教师!A:A,A66,教师!#REF!,4)</f>
        <v>#REF!</v>
      </c>
      <c r="I66" s="11" t="e">
        <f>SUMIFS(#REF!,#REF!,A66,#REF!,4)+SUMIFS(#REF!,#REF!,A66,#REF!,4)</f>
        <v>#REF!</v>
      </c>
      <c r="J66" s="19" t="e">
        <f t="shared" si="25"/>
        <v>#REF!</v>
      </c>
      <c r="K66" s="32" t="e">
        <f>(SUMIFS(#REF!,#REF!,A66,#REF!,4)+SUMIFS(#REF!,#REF!,A66,#REF!,4))/10000</f>
        <v>#REF!</v>
      </c>
      <c r="L66" s="32" t="e">
        <f>(SUMIFS(教师!#REF!,教师!A:A,A66,教师!#REF!,4)+SUMIFS(教师!#REF!,教师!A:A,A66,教师!#REF!,4))/10000</f>
        <v>#REF!</v>
      </c>
      <c r="M66" s="20" t="e">
        <f>(SUMIFS(#REF!,#REF!,A66,#REF!,4)+SUMIFS(#REF!,#REF!,A66,#REF!,4))/10000</f>
        <v>#REF!</v>
      </c>
      <c r="N66" s="21" t="e">
        <f t="shared" si="26"/>
        <v>#REF!</v>
      </c>
      <c r="O66" s="15"/>
      <c r="P66" s="26" t="s">
        <v>1760</v>
      </c>
      <c r="Q66" s="28" t="e">
        <f t="shared" si="27"/>
        <v>#REF!</v>
      </c>
      <c r="R66" s="28" t="e">
        <f t="shared" si="28"/>
        <v>#REF!</v>
      </c>
      <c r="S66" s="28" t="e">
        <f t="shared" si="29"/>
        <v>#REF!</v>
      </c>
      <c r="T66" s="35" t="e">
        <f t="shared" si="30"/>
        <v>#REF!</v>
      </c>
      <c r="U66" s="15"/>
      <c r="V66" s="15"/>
      <c r="W66" s="15"/>
      <c r="X66" s="15"/>
      <c r="Y66" s="15"/>
      <c r="Z66" s="15"/>
      <c r="AA66" s="15"/>
      <c r="AB66" s="15"/>
      <c r="AC66" s="15"/>
    </row>
    <row r="67" ht="16.5" spans="1:29">
      <c r="A67" s="6" t="s">
        <v>1761</v>
      </c>
      <c r="B67" s="8" t="e">
        <f>COUNTIFS(#REF!,A67,#REF!,4)+COUNTIFS(教师!$A:$A,A67,教师!#REF!,4)+COUNTIFS(#REF!,A67,#REF!,4)</f>
        <v>#REF!</v>
      </c>
      <c r="C67" s="9" t="e">
        <f>SUMIFS(#REF!,#REF!,A67,#REF!,4)</f>
        <v>#REF!</v>
      </c>
      <c r="D67" s="9" t="e">
        <f>SUMIFS(教师!E:E,教师!A:A,A67,教师!#REF!,4)</f>
        <v>#REF!</v>
      </c>
      <c r="E67" s="9" t="e">
        <f>SUMIFS(#REF!,#REF!,A67,#REF!,4)</f>
        <v>#REF!</v>
      </c>
      <c r="F67" s="10" t="e">
        <f t="shared" si="24"/>
        <v>#REF!</v>
      </c>
      <c r="G67" s="11" t="e">
        <f>SUMIFS(#REF!,#REF!,A67,#REF!,4)+SUMIFS(#REF!,#REF!,A67,#REF!,4)</f>
        <v>#REF!</v>
      </c>
      <c r="H67" s="11" t="e">
        <f>SUMIFS(教师!#REF!,教师!A:A,A67,教师!#REF!,4)+SUMIFS(教师!#REF!,教师!A:A,A67,教师!#REF!,4)</f>
        <v>#REF!</v>
      </c>
      <c r="I67" s="11" t="e">
        <f>SUMIFS(#REF!,#REF!,A67,#REF!,4)+SUMIFS(#REF!,#REF!,A67,#REF!,4)</f>
        <v>#REF!</v>
      </c>
      <c r="J67" s="19" t="e">
        <f t="shared" si="25"/>
        <v>#REF!</v>
      </c>
      <c r="K67" s="32" t="e">
        <f>(SUMIFS(#REF!,#REF!,A67,#REF!,4)+SUMIFS(#REF!,#REF!,A67,#REF!,4))/10000</f>
        <v>#REF!</v>
      </c>
      <c r="L67" s="32" t="e">
        <f>(SUMIFS(教师!#REF!,教师!A:A,A67,教师!#REF!,4)+SUMIFS(教师!#REF!,教师!A:A,A67,教师!#REF!,4))/10000</f>
        <v>#REF!</v>
      </c>
      <c r="M67" s="32" t="e">
        <f>(SUMIFS(#REF!,#REF!,A67,#REF!,4)+SUMIFS(#REF!,#REF!,A67,#REF!,4))/10000</f>
        <v>#REF!</v>
      </c>
      <c r="N67" s="21" t="e">
        <f t="shared" si="26"/>
        <v>#REF!</v>
      </c>
      <c r="O67" s="15"/>
      <c r="P67" s="26" t="s">
        <v>1761</v>
      </c>
      <c r="Q67" s="28" t="e">
        <f t="shared" si="27"/>
        <v>#REF!</v>
      </c>
      <c r="R67" s="28" t="e">
        <f t="shared" si="28"/>
        <v>#REF!</v>
      </c>
      <c r="S67" s="28" t="e">
        <f t="shared" si="29"/>
        <v>#REF!</v>
      </c>
      <c r="T67" s="35" t="e">
        <f t="shared" si="30"/>
        <v>#REF!</v>
      </c>
      <c r="U67" s="15"/>
      <c r="V67" s="15"/>
      <c r="W67" s="15"/>
      <c r="X67" s="15"/>
      <c r="Y67" s="15"/>
      <c r="Z67" s="15"/>
      <c r="AA67" s="15"/>
      <c r="AB67" s="15"/>
      <c r="AC67" s="15"/>
    </row>
    <row r="68" ht="16.5" spans="1:29">
      <c r="A68" s="6" t="s">
        <v>1762</v>
      </c>
      <c r="B68" s="8" t="e">
        <f>COUNTIFS(#REF!,A68,#REF!,4)+COUNTIFS(教师!$A:$A,A68,教师!#REF!,4)+COUNTIFS(#REF!,A68,#REF!,4)</f>
        <v>#REF!</v>
      </c>
      <c r="C68" s="9" t="e">
        <f>SUMIFS(#REF!,#REF!,A68,#REF!,4)</f>
        <v>#REF!</v>
      </c>
      <c r="D68" s="9" t="e">
        <f>SUMIFS(教师!E:E,教师!A:A,A68,教师!#REF!,4)</f>
        <v>#REF!</v>
      </c>
      <c r="E68" s="9" t="e">
        <f>SUMIFS(#REF!,#REF!,A68,#REF!,4)</f>
        <v>#REF!</v>
      </c>
      <c r="F68" s="10" t="e">
        <f t="shared" si="24"/>
        <v>#REF!</v>
      </c>
      <c r="G68" s="11" t="e">
        <f>SUMIFS(#REF!,#REF!,A68,#REF!,4)+SUMIFS(#REF!,#REF!,A68,#REF!,4)</f>
        <v>#REF!</v>
      </c>
      <c r="H68" s="11" t="e">
        <f>SUMIFS(教师!#REF!,教师!A:A,A68,教师!#REF!,4)+SUMIFS(教师!#REF!,教师!A:A,A68,教师!#REF!,4)</f>
        <v>#REF!</v>
      </c>
      <c r="I68" s="11" t="e">
        <f>SUMIFS(#REF!,#REF!,A68,#REF!,4)+SUMIFS(#REF!,#REF!,A68,#REF!,4)</f>
        <v>#REF!</v>
      </c>
      <c r="J68" s="19" t="e">
        <f t="shared" si="25"/>
        <v>#REF!</v>
      </c>
      <c r="K68" s="20" t="e">
        <f>(SUMIFS(#REF!,#REF!,A68,#REF!,4)+SUMIFS(#REF!,#REF!,A68,#REF!,4))/10000</f>
        <v>#REF!</v>
      </c>
      <c r="L68" s="32" t="e">
        <f>(SUMIFS(教师!#REF!,教师!A:A,A68,教师!#REF!,4)+SUMIFS(教师!#REF!,教师!A:A,A68,教师!#REF!,4))/10000</f>
        <v>#REF!</v>
      </c>
      <c r="M68" s="20" t="e">
        <f>(SUMIFS(#REF!,#REF!,A68,#REF!,4)+SUMIFS(#REF!,#REF!,A68,#REF!,4))/10000</f>
        <v>#REF!</v>
      </c>
      <c r="N68" s="21" t="e">
        <f t="shared" si="26"/>
        <v>#REF!</v>
      </c>
      <c r="O68" s="15"/>
      <c r="P68" s="26" t="s">
        <v>1762</v>
      </c>
      <c r="Q68" s="28" t="e">
        <f t="shared" si="27"/>
        <v>#REF!</v>
      </c>
      <c r="R68" s="28" t="e">
        <f t="shared" si="28"/>
        <v>#REF!</v>
      </c>
      <c r="S68" s="28" t="e">
        <f t="shared" si="29"/>
        <v>#REF!</v>
      </c>
      <c r="T68" s="35" t="e">
        <f t="shared" si="30"/>
        <v>#REF!</v>
      </c>
      <c r="U68" s="15"/>
      <c r="V68" s="15"/>
      <c r="W68" s="15"/>
      <c r="X68" s="15"/>
      <c r="Y68" s="15"/>
      <c r="Z68" s="15"/>
      <c r="AA68" s="15"/>
      <c r="AB68" s="15"/>
      <c r="AC68" s="15"/>
    </row>
    <row r="69" ht="16.5" spans="1:29">
      <c r="A69" s="6" t="s">
        <v>1763</v>
      </c>
      <c r="B69" s="8" t="e">
        <f>COUNTIFS(#REF!,A69,#REF!,4)+COUNTIFS(教师!$A:$A,A69,教师!#REF!,4)+COUNTIFS(#REF!,A69,#REF!,4)</f>
        <v>#REF!</v>
      </c>
      <c r="C69" s="9" t="e">
        <f>SUMIFS(#REF!,#REF!,A69,#REF!,4)</f>
        <v>#REF!</v>
      </c>
      <c r="D69" s="9" t="e">
        <f>SUMIFS(教师!E:E,教师!A:A,A69,教师!#REF!,4)</f>
        <v>#REF!</v>
      </c>
      <c r="E69" s="9" t="e">
        <f>SUMIFS(#REF!,#REF!,A69,#REF!,4)</f>
        <v>#REF!</v>
      </c>
      <c r="F69" s="10" t="e">
        <f t="shared" si="24"/>
        <v>#REF!</v>
      </c>
      <c r="G69" s="11" t="e">
        <f>SUMIFS(#REF!,#REF!,A69,#REF!,4)+SUMIFS(#REF!,#REF!,A69,#REF!,4)</f>
        <v>#REF!</v>
      </c>
      <c r="H69" s="11" t="e">
        <f>SUMIFS(教师!#REF!,教师!A:A,A69,教师!#REF!,4)+SUMIFS(教师!#REF!,教师!A:A,A69,教师!#REF!,4)</f>
        <v>#REF!</v>
      </c>
      <c r="I69" s="11" t="e">
        <f>SUMIFS(#REF!,#REF!,A69,#REF!,4)+SUMIFS(#REF!,#REF!,A69,#REF!,4)</f>
        <v>#REF!</v>
      </c>
      <c r="J69" s="19" t="e">
        <f t="shared" si="25"/>
        <v>#REF!</v>
      </c>
      <c r="K69" s="32" t="e">
        <f>(SUMIFS(#REF!,#REF!,A69,#REF!,4)+SUMIFS(#REF!,#REF!,A69,#REF!,4))/10000</f>
        <v>#REF!</v>
      </c>
      <c r="L69" s="32" t="e">
        <f>(SUMIFS(教师!#REF!,教师!A:A,A69,教师!#REF!,4)+SUMIFS(教师!#REF!,教师!A:A,A69,教师!#REF!,4))/10000</f>
        <v>#REF!</v>
      </c>
      <c r="M69" s="32" t="e">
        <f>(SUMIFS(#REF!,#REF!,A69,#REF!,4)+SUMIFS(#REF!,#REF!,A69,#REF!,4))/10000</f>
        <v>#REF!</v>
      </c>
      <c r="N69" s="33" t="e">
        <f t="shared" si="26"/>
        <v>#REF!</v>
      </c>
      <c r="O69" s="15"/>
      <c r="P69" s="26" t="s">
        <v>1763</v>
      </c>
      <c r="Q69" s="28" t="e">
        <f t="shared" si="27"/>
        <v>#REF!</v>
      </c>
      <c r="R69" s="28" t="e">
        <f t="shared" si="28"/>
        <v>#REF!</v>
      </c>
      <c r="S69" s="28" t="e">
        <f t="shared" si="29"/>
        <v>#REF!</v>
      </c>
      <c r="T69" s="28" t="e">
        <f t="shared" si="30"/>
        <v>#REF!</v>
      </c>
      <c r="U69" s="15"/>
      <c r="V69" s="15"/>
      <c r="W69" s="15"/>
      <c r="X69" s="15"/>
      <c r="Y69" s="15"/>
      <c r="Z69" s="15"/>
      <c r="AA69" s="15"/>
      <c r="AB69" s="15"/>
      <c r="AC69" s="15"/>
    </row>
    <row r="70" ht="16.5" spans="1:29">
      <c r="A70" s="6" t="s">
        <v>1764</v>
      </c>
      <c r="B70" s="8" t="e">
        <f>COUNTIFS(#REF!,A70,#REF!,4)+COUNTIFS(教师!$A:$A,A70,教师!#REF!,4)+COUNTIFS(#REF!,A70,#REF!,4)</f>
        <v>#REF!</v>
      </c>
      <c r="C70" s="9" t="e">
        <f>SUMIFS(#REF!,#REF!,A70,#REF!,4)</f>
        <v>#REF!</v>
      </c>
      <c r="D70" s="9" t="e">
        <f>SUMIFS(教师!E:E,教师!A:A,A70,教师!#REF!,4)</f>
        <v>#REF!</v>
      </c>
      <c r="E70" s="9" t="e">
        <f>SUMIFS(#REF!,#REF!,A70,#REF!,4)</f>
        <v>#REF!</v>
      </c>
      <c r="F70" s="10" t="e">
        <f t="shared" si="24"/>
        <v>#REF!</v>
      </c>
      <c r="G70" s="11" t="e">
        <f>SUMIFS(#REF!,#REF!,A70,#REF!,4)+SUMIFS(#REF!,#REF!,A70,#REF!,4)</f>
        <v>#REF!</v>
      </c>
      <c r="H70" s="11" t="e">
        <f>SUMIFS(教师!#REF!,教师!A:A,A70,教师!#REF!,4)+SUMIFS(教师!#REF!,教师!A:A,A70,教师!#REF!,4)</f>
        <v>#REF!</v>
      </c>
      <c r="I70" s="11" t="e">
        <f>SUMIFS(#REF!,#REF!,A70,#REF!,4)+SUMIFS(#REF!,#REF!,A70,#REF!,4)</f>
        <v>#REF!</v>
      </c>
      <c r="J70" s="19" t="e">
        <f t="shared" si="25"/>
        <v>#REF!</v>
      </c>
      <c r="K70" s="32" t="e">
        <f>(SUMIFS(#REF!,#REF!,A70,#REF!,4)+SUMIFS(#REF!,#REF!,A70,#REF!,4))/10000</f>
        <v>#REF!</v>
      </c>
      <c r="L70" s="32" t="e">
        <f>(SUMIFS(教师!#REF!,教师!A:A,A70,教师!#REF!,4)+SUMIFS(教师!#REF!,教师!A:A,A70,教师!#REF!,4))/10000</f>
        <v>#REF!</v>
      </c>
      <c r="M70" s="32" t="e">
        <f>(SUMIFS(#REF!,#REF!,A70,#REF!,4)+SUMIFS(#REF!,#REF!,A70,#REF!,4))/10000</f>
        <v>#REF!</v>
      </c>
      <c r="N70" s="33" t="e">
        <f t="shared" si="26"/>
        <v>#REF!</v>
      </c>
      <c r="O70" s="15"/>
      <c r="P70" s="26" t="s">
        <v>1764</v>
      </c>
      <c r="Q70" s="28" t="e">
        <f t="shared" si="27"/>
        <v>#REF!</v>
      </c>
      <c r="R70" s="28" t="e">
        <f t="shared" si="28"/>
        <v>#REF!</v>
      </c>
      <c r="S70" s="28" t="e">
        <f t="shared" si="29"/>
        <v>#REF!</v>
      </c>
      <c r="T70" s="28" t="e">
        <f t="shared" si="30"/>
        <v>#REF!</v>
      </c>
      <c r="U70" s="15"/>
      <c r="V70" s="15"/>
      <c r="W70" s="15"/>
      <c r="X70" s="15"/>
      <c r="Y70" s="15"/>
      <c r="Z70" s="15"/>
      <c r="AA70" s="15"/>
      <c r="AB70" s="15"/>
      <c r="AC70" s="15"/>
    </row>
    <row r="71" ht="16.5" spans="1:29">
      <c r="A71" s="8" t="s">
        <v>1765</v>
      </c>
      <c r="B71" s="8" t="e">
        <f t="shared" ref="B71:N71" si="31">SUM(B57:B70)</f>
        <v>#REF!</v>
      </c>
      <c r="C71" s="12" t="e">
        <f t="shared" si="31"/>
        <v>#REF!</v>
      </c>
      <c r="D71" s="12" t="e">
        <f t="shared" si="31"/>
        <v>#REF!</v>
      </c>
      <c r="E71" s="12" t="e">
        <f t="shared" si="31"/>
        <v>#REF!</v>
      </c>
      <c r="F71" s="12" t="e">
        <f t="shared" si="31"/>
        <v>#REF!</v>
      </c>
      <c r="G71" s="13" t="e">
        <f t="shared" si="31"/>
        <v>#REF!</v>
      </c>
      <c r="H71" s="13" t="e">
        <f t="shared" si="31"/>
        <v>#REF!</v>
      </c>
      <c r="I71" s="13" t="e">
        <f t="shared" si="31"/>
        <v>#REF!</v>
      </c>
      <c r="J71" s="13" t="e">
        <f t="shared" si="31"/>
        <v>#REF!</v>
      </c>
      <c r="K71" s="22" t="e">
        <f t="shared" si="31"/>
        <v>#REF!</v>
      </c>
      <c r="L71" s="22" t="e">
        <f t="shared" si="31"/>
        <v>#REF!</v>
      </c>
      <c r="M71" s="22" t="e">
        <f t="shared" si="31"/>
        <v>#REF!</v>
      </c>
      <c r="N71" s="22" t="e">
        <f t="shared" si="31"/>
        <v>#REF!</v>
      </c>
      <c r="O71" s="15"/>
      <c r="P71" s="29" t="s">
        <v>1765</v>
      </c>
      <c r="Q71" s="28" t="e">
        <f t="shared" si="27"/>
        <v>#REF!</v>
      </c>
      <c r="R71" s="28" t="e">
        <f t="shared" si="28"/>
        <v>#REF!</v>
      </c>
      <c r="S71" s="28" t="e">
        <f t="shared" si="29"/>
        <v>#REF!</v>
      </c>
      <c r="T71" s="35" t="e">
        <f t="shared" si="30"/>
        <v>#REF!</v>
      </c>
      <c r="U71" s="15"/>
      <c r="V71" s="15"/>
      <c r="W71" s="15"/>
      <c r="X71" s="15"/>
      <c r="Y71" s="15"/>
      <c r="Z71" s="15"/>
      <c r="AA71" s="15"/>
      <c r="AB71" s="15"/>
      <c r="AC71" s="15"/>
    </row>
    <row r="72" ht="16.5" spans="1:29">
      <c r="A72" s="15"/>
      <c r="B72" s="14"/>
      <c r="C72" s="14"/>
      <c r="D72" s="14"/>
      <c r="E72" s="14"/>
      <c r="F72" s="14"/>
      <c r="G72" s="14"/>
      <c r="H72" s="14"/>
      <c r="I72" s="14"/>
      <c r="J72" s="14"/>
      <c r="K72" s="14"/>
      <c r="L72" s="14"/>
      <c r="M72" s="14"/>
      <c r="N72" s="14"/>
      <c r="O72" s="15"/>
      <c r="P72" s="15"/>
      <c r="Q72" s="14"/>
      <c r="R72" s="14"/>
      <c r="S72" s="14"/>
      <c r="T72" s="14"/>
      <c r="U72" s="15"/>
      <c r="V72" s="15"/>
      <c r="W72" s="15"/>
      <c r="X72" s="15"/>
      <c r="Y72" s="15"/>
      <c r="Z72" s="15"/>
      <c r="AA72" s="15"/>
      <c r="AB72" s="15"/>
      <c r="AC72" s="15"/>
    </row>
    <row r="73" ht="16.5" spans="1:29">
      <c r="A73" s="30" t="s">
        <v>1737</v>
      </c>
      <c r="B73" s="2" t="s">
        <v>1775</v>
      </c>
      <c r="C73" s="3" t="s">
        <v>1739</v>
      </c>
      <c r="D73" s="4"/>
      <c r="E73" s="4"/>
      <c r="F73" s="4"/>
      <c r="G73" s="5" t="s">
        <v>1740</v>
      </c>
      <c r="H73" s="4"/>
      <c r="I73" s="4"/>
      <c r="J73" s="4"/>
      <c r="K73" s="18" t="s">
        <v>1741</v>
      </c>
      <c r="L73" s="4"/>
      <c r="M73" s="4"/>
      <c r="N73" s="4"/>
      <c r="O73" s="15"/>
      <c r="P73" s="31" t="s">
        <v>1776</v>
      </c>
      <c r="Q73" s="34"/>
      <c r="R73" s="34"/>
      <c r="S73" s="34"/>
      <c r="T73" s="34"/>
      <c r="U73" s="15"/>
      <c r="V73" s="15"/>
      <c r="W73" s="15"/>
      <c r="X73" s="15"/>
      <c r="Y73" s="15"/>
      <c r="Z73" s="15"/>
      <c r="AA73" s="15"/>
      <c r="AB73" s="15"/>
      <c r="AC73" s="15"/>
    </row>
    <row r="74" ht="16.5" spans="1:29">
      <c r="A74" s="6" t="s">
        <v>1743</v>
      </c>
      <c r="B74" s="7" t="s">
        <v>1744</v>
      </c>
      <c r="C74" s="3" t="s">
        <v>1745</v>
      </c>
      <c r="D74" s="3" t="s">
        <v>1746</v>
      </c>
      <c r="E74" s="3" t="s">
        <v>1747</v>
      </c>
      <c r="F74" s="3" t="s">
        <v>1748</v>
      </c>
      <c r="G74" s="5" t="s">
        <v>1745</v>
      </c>
      <c r="H74" s="5" t="s">
        <v>1746</v>
      </c>
      <c r="I74" s="5" t="s">
        <v>1747</v>
      </c>
      <c r="J74" s="5" t="s">
        <v>1748</v>
      </c>
      <c r="K74" s="18" t="s">
        <v>1745</v>
      </c>
      <c r="L74" s="18" t="s">
        <v>1746</v>
      </c>
      <c r="M74" s="18" t="s">
        <v>1747</v>
      </c>
      <c r="N74" s="18" t="s">
        <v>1748</v>
      </c>
      <c r="O74" s="15"/>
      <c r="P74" s="26" t="s">
        <v>1743</v>
      </c>
      <c r="Q74" s="26" t="s">
        <v>1749</v>
      </c>
      <c r="R74" s="26" t="s">
        <v>1739</v>
      </c>
      <c r="S74" s="26" t="s">
        <v>1740</v>
      </c>
      <c r="T74" s="26" t="s">
        <v>1750</v>
      </c>
      <c r="U74" s="15"/>
      <c r="V74" s="15"/>
      <c r="W74" s="15"/>
      <c r="X74" s="15"/>
      <c r="Y74" s="15"/>
      <c r="Z74" s="36" t="s">
        <v>1777</v>
      </c>
      <c r="AA74" s="4"/>
      <c r="AB74" s="4"/>
      <c r="AC74" s="4"/>
    </row>
    <row r="75" ht="16.5" spans="1:29">
      <c r="A75" s="6" t="s">
        <v>1751</v>
      </c>
      <c r="B75" s="8" t="e">
        <f>COUNTIFS(#REF!,A75,#REF!,5)+COUNTIFS(教师!$A:$A,A75,教师!#REF!,5)+COUNTIFS(#REF!,A75,#REF!,5)</f>
        <v>#REF!</v>
      </c>
      <c r="C75" s="9" t="e">
        <f>SUMIFS(#REF!,#REF!,A75,#REF!,5)</f>
        <v>#REF!</v>
      </c>
      <c r="D75" s="9" t="e">
        <f>SUMIFS(教师!E:E,教师!A:A,A75,教师!#REF!,5)</f>
        <v>#REF!</v>
      </c>
      <c r="E75" s="9" t="e">
        <f>SUMIFS(#REF!,#REF!,A75,#REF!,5)</f>
        <v>#REF!</v>
      </c>
      <c r="F75" s="10" t="e">
        <f t="shared" ref="F75:F88" si="32">SUM(C75:E75)</f>
        <v>#REF!</v>
      </c>
      <c r="G75" s="11" t="e">
        <f>SUMIFS(#REF!,#REF!,A75,#REF!,5)+SUMIFS(#REF!,#REF!,A75,#REF!,5)</f>
        <v>#REF!</v>
      </c>
      <c r="H75" s="11" t="e">
        <f>SUMIFS(教师!#REF!,教师!A:A,A75,教师!#REF!,5)+SUMIFS(教师!#REF!,教师!A:A,A75,教师!#REF!,5)</f>
        <v>#REF!</v>
      </c>
      <c r="I75" s="11" t="e">
        <f>SUMIFS(#REF!,#REF!,A75,#REF!,5)+SUMIFS(#REF!,#REF!,A75,#REF!,5)</f>
        <v>#REF!</v>
      </c>
      <c r="J75" s="19" t="e">
        <f t="shared" ref="J75:J88" si="33">SUM(G75:I75)</f>
        <v>#REF!</v>
      </c>
      <c r="K75" s="32" t="e">
        <f>(SUMIFS(#REF!,#REF!,A75,#REF!,5)+SUMIFS(#REF!,#REF!,A75,#REF!,5))/10000</f>
        <v>#REF!</v>
      </c>
      <c r="L75" s="32" t="e">
        <f>(SUMIFS(教师!#REF!,教师!A:A,A75,教师!#REF!,5)+SUMIFS(教师!#REF!,教师!A:A,A75,教师!#REF!,5))/10000</f>
        <v>#REF!</v>
      </c>
      <c r="M75" s="32" t="e">
        <f>(SUMIFS(#REF!,#REF!,A75,#REF!,5)+SUMIFS(#REF!,#REF!,A75,#REF!,5))/10000</f>
        <v>#REF!</v>
      </c>
      <c r="N75" s="33" t="e">
        <f t="shared" ref="N75:N88" si="34">SUM(K75:M75)</f>
        <v>#REF!</v>
      </c>
      <c r="O75" s="15"/>
      <c r="P75" s="26" t="s">
        <v>1751</v>
      </c>
      <c r="Q75" s="28" t="e">
        <f t="shared" ref="Q75:Q89" si="35">B75</f>
        <v>#REF!</v>
      </c>
      <c r="R75" s="28" t="e">
        <f t="shared" ref="R75:R89" si="36">F75</f>
        <v>#REF!</v>
      </c>
      <c r="S75" s="28" t="e">
        <f t="shared" ref="S75:S89" si="37">J75</f>
        <v>#REF!</v>
      </c>
      <c r="T75" s="28" t="e">
        <f t="shared" ref="T75:T89" si="38">N75</f>
        <v>#REF!</v>
      </c>
      <c r="U75" s="15"/>
      <c r="V75" s="15"/>
      <c r="W75" s="15"/>
      <c r="X75" s="15"/>
      <c r="Y75" s="15"/>
      <c r="Z75" s="37" t="s">
        <v>1745</v>
      </c>
      <c r="AA75" s="37" t="s">
        <v>1746</v>
      </c>
      <c r="AB75" s="37" t="s">
        <v>1747</v>
      </c>
      <c r="AC75" s="37" t="s">
        <v>1748</v>
      </c>
    </row>
    <row r="76" ht="16.5" spans="1:29">
      <c r="A76" s="6" t="s">
        <v>1752</v>
      </c>
      <c r="B76" s="8" t="e">
        <f>COUNTIFS(#REF!,A76,#REF!,5)+COUNTIFS(教师!$A:$A,A76,教师!#REF!,5)+COUNTIFS(#REF!,A76,#REF!,5)</f>
        <v>#REF!</v>
      </c>
      <c r="C76" s="9" t="e">
        <f>SUMIFS(#REF!,#REF!,A76,#REF!,5)</f>
        <v>#REF!</v>
      </c>
      <c r="D76" s="9" t="e">
        <f>SUMIFS(教师!E:E,教师!A:A,A76,教师!#REF!,5)</f>
        <v>#REF!</v>
      </c>
      <c r="E76" s="9" t="e">
        <f>SUMIFS(#REF!,#REF!,A76,#REF!,5)</f>
        <v>#REF!</v>
      </c>
      <c r="F76" s="10" t="e">
        <f t="shared" si="32"/>
        <v>#REF!</v>
      </c>
      <c r="G76" s="11" t="e">
        <f>SUMIFS(#REF!,#REF!,A76,#REF!,5)+SUMIFS(#REF!,#REF!,A76,#REF!,5)</f>
        <v>#REF!</v>
      </c>
      <c r="H76" s="11" t="e">
        <f>SUMIFS(教师!#REF!,教师!A:A,A76,教师!#REF!,5)+SUMIFS(教师!#REF!,教师!A:A,A76,教师!#REF!,5)</f>
        <v>#REF!</v>
      </c>
      <c r="I76" s="11" t="e">
        <f>SUMIFS(#REF!,#REF!,A76,#REF!,5)+SUMIFS(#REF!,#REF!,A76,#REF!,5)</f>
        <v>#REF!</v>
      </c>
      <c r="J76" s="19" t="e">
        <f t="shared" si="33"/>
        <v>#REF!</v>
      </c>
      <c r="K76" s="32" t="e">
        <f>(SUMIFS(#REF!,#REF!,A76,#REF!,5)+SUMIFS(#REF!,#REF!,A76,#REF!,5))/10000</f>
        <v>#REF!</v>
      </c>
      <c r="L76" s="32" t="e">
        <f>(SUMIFS(教师!#REF!,教师!A:A,A76,教师!#REF!,5)+SUMIFS(教师!#REF!,教师!A:A,A76,教师!#REF!,5))/10000</f>
        <v>#REF!</v>
      </c>
      <c r="M76" s="32" t="e">
        <f>(SUMIFS(#REF!,#REF!,A76,#REF!,5)+SUMIFS(#REF!,#REF!,A76,#REF!,5))/10000</f>
        <v>#REF!</v>
      </c>
      <c r="N76" s="33" t="e">
        <f t="shared" si="34"/>
        <v>#REF!</v>
      </c>
      <c r="O76" s="15"/>
      <c r="P76" s="26" t="s">
        <v>1752</v>
      </c>
      <c r="Q76" s="28" t="e">
        <f t="shared" si="35"/>
        <v>#REF!</v>
      </c>
      <c r="R76" s="28" t="e">
        <f t="shared" si="36"/>
        <v>#REF!</v>
      </c>
      <c r="S76" s="28" t="e">
        <f t="shared" si="37"/>
        <v>#REF!</v>
      </c>
      <c r="T76" s="28" t="e">
        <f t="shared" si="38"/>
        <v>#REF!</v>
      </c>
      <c r="U76" s="15"/>
      <c r="V76" s="15"/>
      <c r="W76" s="15"/>
      <c r="X76" s="15"/>
      <c r="Y76" s="15"/>
      <c r="Z76" s="28" t="e">
        <f>K89</f>
        <v>#REF!</v>
      </c>
      <c r="AA76" s="28" t="e">
        <f>L89</f>
        <v>#REF!</v>
      </c>
      <c r="AB76" s="28" t="e">
        <f>M89</f>
        <v>#REF!</v>
      </c>
      <c r="AC76" s="28" t="e">
        <f>N89</f>
        <v>#REF!</v>
      </c>
    </row>
    <row r="77" ht="16.5" spans="1:29">
      <c r="A77" s="6" t="s">
        <v>1753</v>
      </c>
      <c r="B77" s="8" t="e">
        <f>COUNTIFS(#REF!,A77,#REF!,5)+COUNTIFS(教师!$A:$A,A77,教师!#REF!,5)+COUNTIFS(#REF!,A77,#REF!,5)</f>
        <v>#REF!</v>
      </c>
      <c r="C77" s="9" t="e">
        <f>SUMIFS(#REF!,#REF!,A77,#REF!,5)</f>
        <v>#REF!</v>
      </c>
      <c r="D77" s="9" t="e">
        <f>SUMIFS(教师!E:E,教师!A:A,A77,教师!#REF!,5)</f>
        <v>#REF!</v>
      </c>
      <c r="E77" s="9" t="e">
        <f>SUMIFS(#REF!,#REF!,A77,#REF!,5)</f>
        <v>#REF!</v>
      </c>
      <c r="F77" s="10" t="e">
        <f t="shared" si="32"/>
        <v>#REF!</v>
      </c>
      <c r="G77" s="11" t="e">
        <f>SUMIFS(#REF!,#REF!,A77,#REF!,5)+SUMIFS(#REF!,#REF!,A77,#REF!,5)</f>
        <v>#REF!</v>
      </c>
      <c r="H77" s="11" t="e">
        <f>SUMIFS(教师!#REF!,教师!A:A,A77,教师!#REF!,5)+SUMIFS(教师!#REF!,教师!A:A,A77,教师!#REF!,5)</f>
        <v>#REF!</v>
      </c>
      <c r="I77" s="11" t="e">
        <f>SUMIFS(#REF!,#REF!,A77,#REF!,5)+SUMIFS(#REF!,#REF!,A77,#REF!,5)</f>
        <v>#REF!</v>
      </c>
      <c r="J77" s="19" t="e">
        <f t="shared" si="33"/>
        <v>#REF!</v>
      </c>
      <c r="K77" s="32" t="e">
        <f>(SUMIFS(#REF!,#REF!,A77,#REF!,5)+SUMIFS(#REF!,#REF!,A77,#REF!,5))/10000</f>
        <v>#REF!</v>
      </c>
      <c r="L77" s="20" t="e">
        <f>(SUMIFS(教师!#REF!,教师!A:A,A77,教师!#REF!,5)+SUMIFS(教师!#REF!,教师!A:A,A77,教师!#REF!,5))/10000</f>
        <v>#REF!</v>
      </c>
      <c r="M77" s="20" t="e">
        <f>(SUMIFS(#REF!,#REF!,A77,#REF!,5)+SUMIFS(#REF!,#REF!,A77,#REF!,5))/10000</f>
        <v>#REF!</v>
      </c>
      <c r="N77" s="21" t="e">
        <f t="shared" si="34"/>
        <v>#REF!</v>
      </c>
      <c r="O77" s="15"/>
      <c r="P77" s="26" t="s">
        <v>1753</v>
      </c>
      <c r="Q77" s="28" t="e">
        <f t="shared" si="35"/>
        <v>#REF!</v>
      </c>
      <c r="R77" s="28" t="e">
        <f t="shared" si="36"/>
        <v>#REF!</v>
      </c>
      <c r="S77" s="28" t="e">
        <f t="shared" si="37"/>
        <v>#REF!</v>
      </c>
      <c r="T77" s="35" t="e">
        <f t="shared" si="38"/>
        <v>#REF!</v>
      </c>
      <c r="U77" s="15"/>
      <c r="V77" s="15"/>
      <c r="W77" s="15"/>
      <c r="X77" s="15"/>
      <c r="Y77" s="15"/>
      <c r="Z77" s="15"/>
      <c r="AA77" s="15"/>
      <c r="AB77" s="15"/>
      <c r="AC77" s="15"/>
    </row>
    <row r="78" ht="16.5" spans="1:29">
      <c r="A78" s="6" t="s">
        <v>1754</v>
      </c>
      <c r="B78" s="8" t="e">
        <f>COUNTIFS(#REF!,A78,#REF!,5)+COUNTIFS(教师!$A:$A,A78,教师!#REF!,5)+COUNTIFS(#REF!,A78,#REF!,5)</f>
        <v>#REF!</v>
      </c>
      <c r="C78" s="9" t="e">
        <f>SUMIFS(#REF!,#REF!,A78,#REF!,5)</f>
        <v>#REF!</v>
      </c>
      <c r="D78" s="9" t="e">
        <f>SUMIFS(教师!E:E,教师!A:A,A78,教师!#REF!,5)</f>
        <v>#REF!</v>
      </c>
      <c r="E78" s="9" t="e">
        <f>SUMIFS(#REF!,#REF!,A78,#REF!,5)</f>
        <v>#REF!</v>
      </c>
      <c r="F78" s="10" t="e">
        <f t="shared" si="32"/>
        <v>#REF!</v>
      </c>
      <c r="G78" s="11" t="e">
        <f>SUMIFS(#REF!,#REF!,A78,#REF!,5)+SUMIFS(#REF!,#REF!,A78,#REF!,5)</f>
        <v>#REF!</v>
      </c>
      <c r="H78" s="11" t="e">
        <f>SUMIFS(教师!#REF!,教师!A:A,A78,教师!#REF!,5)+SUMIFS(教师!#REF!,教师!A:A,A78,教师!#REF!,5)</f>
        <v>#REF!</v>
      </c>
      <c r="I78" s="11" t="e">
        <f>SUMIFS(#REF!,#REF!,A78,#REF!,5)+SUMIFS(#REF!,#REF!,A78,#REF!,5)</f>
        <v>#REF!</v>
      </c>
      <c r="J78" s="19" t="e">
        <f t="shared" si="33"/>
        <v>#REF!</v>
      </c>
      <c r="K78" s="32" t="e">
        <f>(SUMIFS(#REF!,#REF!,A78,#REF!,5)+SUMIFS(#REF!,#REF!,A78,#REF!,5))/10000</f>
        <v>#REF!</v>
      </c>
      <c r="L78" s="32" t="e">
        <f>(SUMIFS(教师!#REF!,教师!A:A,A78,教师!#REF!,5)+SUMIFS(教师!#REF!,教师!A:A,A78,教师!#REF!,5))/10000</f>
        <v>#REF!</v>
      </c>
      <c r="M78" s="32" t="e">
        <f>(SUMIFS(#REF!,#REF!,A78,#REF!,5)+SUMIFS(#REF!,#REF!,A78,#REF!,5))/10000</f>
        <v>#REF!</v>
      </c>
      <c r="N78" s="33" t="e">
        <f t="shared" si="34"/>
        <v>#REF!</v>
      </c>
      <c r="O78" s="15"/>
      <c r="P78" s="26" t="s">
        <v>1754</v>
      </c>
      <c r="Q78" s="28" t="e">
        <f t="shared" si="35"/>
        <v>#REF!</v>
      </c>
      <c r="R78" s="28" t="e">
        <f t="shared" si="36"/>
        <v>#REF!</v>
      </c>
      <c r="S78" s="28" t="e">
        <f t="shared" si="37"/>
        <v>#REF!</v>
      </c>
      <c r="T78" s="35" t="e">
        <f t="shared" si="38"/>
        <v>#REF!</v>
      </c>
      <c r="U78" s="15"/>
      <c r="V78" s="15"/>
      <c r="W78" s="15"/>
      <c r="X78" s="15"/>
      <c r="Y78" s="15"/>
      <c r="Z78" s="15"/>
      <c r="AA78" s="15"/>
      <c r="AB78" s="15"/>
      <c r="AC78" s="15"/>
    </row>
    <row r="79" ht="16.5" spans="1:29">
      <c r="A79" s="6" t="s">
        <v>1755</v>
      </c>
      <c r="B79" s="8" t="e">
        <f>COUNTIFS(#REF!,A79,#REF!,5)+COUNTIFS(教师!$A:$A,A79,教师!#REF!,5)+COUNTIFS(#REF!,A79,#REF!,5)</f>
        <v>#REF!</v>
      </c>
      <c r="C79" s="9" t="e">
        <f>SUMIFS(#REF!,#REF!,A79,#REF!,5)</f>
        <v>#REF!</v>
      </c>
      <c r="D79" s="9" t="e">
        <f>SUMIFS(教师!E:E,教师!A:A,A79,教师!#REF!,5)</f>
        <v>#REF!</v>
      </c>
      <c r="E79" s="9" t="e">
        <f>SUMIFS(#REF!,#REF!,A79,#REF!,5)</f>
        <v>#REF!</v>
      </c>
      <c r="F79" s="10" t="e">
        <f t="shared" si="32"/>
        <v>#REF!</v>
      </c>
      <c r="G79" s="11" t="e">
        <f>SUMIFS(#REF!,#REF!,A79,#REF!,5)+SUMIFS(#REF!,#REF!,A79,#REF!,5)</f>
        <v>#REF!</v>
      </c>
      <c r="H79" s="11" t="e">
        <f>SUMIFS(教师!#REF!,教师!A:A,A79,教师!#REF!,5)+SUMIFS(教师!#REF!,教师!A:A,A79,教师!#REF!,5)</f>
        <v>#REF!</v>
      </c>
      <c r="I79" s="11" t="e">
        <f>SUMIFS(#REF!,#REF!,A79,#REF!,5)+SUMIFS(#REF!,#REF!,A79,#REF!,5)</f>
        <v>#REF!</v>
      </c>
      <c r="J79" s="19" t="e">
        <f t="shared" si="33"/>
        <v>#REF!</v>
      </c>
      <c r="K79" s="32" t="e">
        <f>(SUMIFS(#REF!,#REF!,A79,#REF!,5)+SUMIFS(#REF!,#REF!,A79,#REF!,5))/10000</f>
        <v>#REF!</v>
      </c>
      <c r="L79" s="32" t="e">
        <f>(SUMIFS(教师!#REF!,教师!A:A,A79,教师!#REF!,5)+SUMIFS(教师!#REF!,教师!A:A,A79,教师!#REF!,5))/10000</f>
        <v>#REF!</v>
      </c>
      <c r="M79" s="32" t="e">
        <f>(SUMIFS(#REF!,#REF!,A79,#REF!,5)+SUMIFS(#REF!,#REF!,A79,#REF!,5))/10000</f>
        <v>#REF!</v>
      </c>
      <c r="N79" s="33" t="e">
        <f t="shared" si="34"/>
        <v>#REF!</v>
      </c>
      <c r="O79" s="15"/>
      <c r="P79" s="26" t="s">
        <v>1755</v>
      </c>
      <c r="Q79" s="28" t="e">
        <f t="shared" si="35"/>
        <v>#REF!</v>
      </c>
      <c r="R79" s="28" t="e">
        <f t="shared" si="36"/>
        <v>#REF!</v>
      </c>
      <c r="S79" s="28" t="e">
        <f t="shared" si="37"/>
        <v>#REF!</v>
      </c>
      <c r="T79" s="28" t="e">
        <f t="shared" si="38"/>
        <v>#REF!</v>
      </c>
      <c r="U79" s="15"/>
      <c r="V79" s="15"/>
      <c r="W79" s="15"/>
      <c r="X79" s="15"/>
      <c r="Y79" s="15"/>
      <c r="Z79" s="15"/>
      <c r="AA79" s="15"/>
      <c r="AB79" s="15"/>
      <c r="AC79" s="15"/>
    </row>
    <row r="80" ht="16.5" spans="1:29">
      <c r="A80" s="6" t="s">
        <v>1756</v>
      </c>
      <c r="B80" s="8" t="e">
        <f>COUNTIFS(#REF!,A80,#REF!,5)+COUNTIFS(教师!$A:$A,A80,教师!#REF!,5)+COUNTIFS(#REF!,A80,#REF!,5)</f>
        <v>#REF!</v>
      </c>
      <c r="C80" s="9" t="e">
        <f>SUMIFS(#REF!,#REF!,A80,#REF!,5)</f>
        <v>#REF!</v>
      </c>
      <c r="D80" s="9" t="e">
        <f>SUMIFS(教师!E:E,教师!A:A,A80,教师!#REF!,5)</f>
        <v>#REF!</v>
      </c>
      <c r="E80" s="9" t="e">
        <f>SUMIFS(#REF!,#REF!,A80,#REF!,5)</f>
        <v>#REF!</v>
      </c>
      <c r="F80" s="10" t="e">
        <f t="shared" si="32"/>
        <v>#REF!</v>
      </c>
      <c r="G80" s="11" t="e">
        <f>SUMIFS(#REF!,#REF!,A80,#REF!,5)+SUMIFS(#REF!,#REF!,A80,#REF!,5)</f>
        <v>#REF!</v>
      </c>
      <c r="H80" s="11" t="e">
        <f>SUMIFS(教师!#REF!,教师!A:A,A80,教师!#REF!,5)+SUMIFS(教师!#REF!,教师!A:A,A80,教师!#REF!,5)</f>
        <v>#REF!</v>
      </c>
      <c r="I80" s="11" t="e">
        <f>SUMIFS(#REF!,#REF!,A80,#REF!,5)+SUMIFS(#REF!,#REF!,A80,#REF!,5)</f>
        <v>#REF!</v>
      </c>
      <c r="J80" s="19" t="e">
        <f t="shared" si="33"/>
        <v>#REF!</v>
      </c>
      <c r="K80" s="32" t="e">
        <f>(SUMIFS(#REF!,#REF!,A80,#REF!,5)+SUMIFS(#REF!,#REF!,A80,#REF!,5))/10000</f>
        <v>#REF!</v>
      </c>
      <c r="L80" s="32" t="e">
        <f>(SUMIFS(教师!#REF!,教师!A:A,A80,教师!#REF!,5)+SUMIFS(教师!#REF!,教师!A:A,A80,教师!#REF!,5))/10000</f>
        <v>#REF!</v>
      </c>
      <c r="M80" s="32" t="e">
        <f>(SUMIFS(#REF!,#REF!,A80,#REF!,5)+SUMIFS(#REF!,#REF!,A80,#REF!,5))/10000</f>
        <v>#REF!</v>
      </c>
      <c r="N80" s="33" t="e">
        <f t="shared" si="34"/>
        <v>#REF!</v>
      </c>
      <c r="O80" s="15"/>
      <c r="P80" s="26" t="s">
        <v>1756</v>
      </c>
      <c r="Q80" s="28" t="e">
        <f t="shared" si="35"/>
        <v>#REF!</v>
      </c>
      <c r="R80" s="28" t="e">
        <f t="shared" si="36"/>
        <v>#REF!</v>
      </c>
      <c r="S80" s="28" t="e">
        <f t="shared" si="37"/>
        <v>#REF!</v>
      </c>
      <c r="T80" s="35" t="e">
        <f t="shared" si="38"/>
        <v>#REF!</v>
      </c>
      <c r="U80" s="15"/>
      <c r="V80" s="15"/>
      <c r="W80" s="15"/>
      <c r="X80" s="15"/>
      <c r="Y80" s="15"/>
      <c r="Z80" s="15"/>
      <c r="AA80" s="15"/>
      <c r="AB80" s="15"/>
      <c r="AC80" s="15"/>
    </row>
    <row r="81" ht="16.5" spans="1:29">
      <c r="A81" s="6" t="s">
        <v>1757</v>
      </c>
      <c r="B81" s="8" t="e">
        <f>COUNTIFS(#REF!,A81,#REF!,5)+COUNTIFS(教师!$A:$A,A81,教师!#REF!,5)+COUNTIFS(#REF!,A81,#REF!,5)</f>
        <v>#REF!</v>
      </c>
      <c r="C81" s="9" t="e">
        <f>SUMIFS(#REF!,#REF!,A81,#REF!,5)</f>
        <v>#REF!</v>
      </c>
      <c r="D81" s="9" t="e">
        <f>SUMIFS(教师!E:E,教师!A:A,A81,教师!#REF!,5)</f>
        <v>#REF!</v>
      </c>
      <c r="E81" s="9" t="e">
        <f>SUMIFS(#REF!,#REF!,A81,#REF!,5)</f>
        <v>#REF!</v>
      </c>
      <c r="F81" s="10" t="e">
        <f t="shared" si="32"/>
        <v>#REF!</v>
      </c>
      <c r="G81" s="11" t="e">
        <f>SUMIFS(#REF!,#REF!,A81,#REF!,5)+SUMIFS(#REF!,#REF!,A81,#REF!,5)</f>
        <v>#REF!</v>
      </c>
      <c r="H81" s="11" t="e">
        <f>SUMIFS(教师!#REF!,教师!A:A,A81,教师!#REF!,5)+SUMIFS(教师!#REF!,教师!A:A,A81,教师!#REF!,5)</f>
        <v>#REF!</v>
      </c>
      <c r="I81" s="11" t="e">
        <f>SUMIFS(#REF!,#REF!,A81,#REF!,5)+SUMIFS(#REF!,#REF!,A81,#REF!,5)</f>
        <v>#REF!</v>
      </c>
      <c r="J81" s="19" t="e">
        <f t="shared" si="33"/>
        <v>#REF!</v>
      </c>
      <c r="K81" s="32" t="e">
        <f>(SUMIFS(#REF!,#REF!,A81,#REF!,5)+SUMIFS(#REF!,#REF!,A81,#REF!,5))/10000</f>
        <v>#REF!</v>
      </c>
      <c r="L81" s="20" t="e">
        <f>(SUMIFS(教师!#REF!,教师!A:A,A81,教师!#REF!,5)+SUMIFS(教师!#REF!,教师!A:A,A81,教师!#REF!,5))/10000</f>
        <v>#REF!</v>
      </c>
      <c r="M81" s="32" t="e">
        <f>(SUMIFS(#REF!,#REF!,A81,#REF!,5)+SUMIFS(#REF!,#REF!,A81,#REF!,5))/10000</f>
        <v>#REF!</v>
      </c>
      <c r="N81" s="21" t="e">
        <f t="shared" si="34"/>
        <v>#REF!</v>
      </c>
      <c r="O81" s="15"/>
      <c r="P81" s="26" t="s">
        <v>1757</v>
      </c>
      <c r="Q81" s="28" t="e">
        <f t="shared" si="35"/>
        <v>#REF!</v>
      </c>
      <c r="R81" s="28" t="e">
        <f t="shared" si="36"/>
        <v>#REF!</v>
      </c>
      <c r="S81" s="28" t="e">
        <f t="shared" si="37"/>
        <v>#REF!</v>
      </c>
      <c r="T81" s="35" t="e">
        <f t="shared" si="38"/>
        <v>#REF!</v>
      </c>
      <c r="U81" s="15"/>
      <c r="V81" s="15"/>
      <c r="W81" s="15"/>
      <c r="X81" s="15"/>
      <c r="Y81" s="15"/>
      <c r="Z81" s="15"/>
      <c r="AA81" s="15"/>
      <c r="AB81" s="15"/>
      <c r="AC81" s="15"/>
    </row>
    <row r="82" ht="16.5" spans="1:29">
      <c r="A82" s="6" t="s">
        <v>1758</v>
      </c>
      <c r="B82" s="8" t="e">
        <f>COUNTIFS(#REF!,A82,#REF!,5)+COUNTIFS(教师!$A:$A,A82,教师!#REF!,5)+COUNTIFS(#REF!,A82,#REF!,5)</f>
        <v>#REF!</v>
      </c>
      <c r="C82" s="9" t="e">
        <f>SUMIFS(#REF!,#REF!,A82,#REF!,5)</f>
        <v>#REF!</v>
      </c>
      <c r="D82" s="9" t="e">
        <f>SUMIFS(教师!E:E,教师!A:A,A82,教师!#REF!,5)</f>
        <v>#REF!</v>
      </c>
      <c r="E82" s="9" t="e">
        <f>SUMIFS(#REF!,#REF!,A82,#REF!,5)</f>
        <v>#REF!</v>
      </c>
      <c r="F82" s="10" t="e">
        <f t="shared" si="32"/>
        <v>#REF!</v>
      </c>
      <c r="G82" s="11" t="e">
        <f>SUMIFS(#REF!,#REF!,A82,#REF!,5)+SUMIFS(#REF!,#REF!,A82,#REF!,5)</f>
        <v>#REF!</v>
      </c>
      <c r="H82" s="11" t="e">
        <f>SUMIFS(教师!#REF!,教师!A:A,A82,教师!#REF!,5)+SUMIFS(教师!#REF!,教师!A:A,A82,教师!#REF!,5)</f>
        <v>#REF!</v>
      </c>
      <c r="I82" s="11" t="e">
        <f>SUMIFS(#REF!,#REF!,A82,#REF!,5)+SUMIFS(#REF!,#REF!,A82,#REF!,5)</f>
        <v>#REF!</v>
      </c>
      <c r="J82" s="19" t="e">
        <f t="shared" si="33"/>
        <v>#REF!</v>
      </c>
      <c r="K82" s="32" t="e">
        <f>(SUMIFS(#REF!,#REF!,A82,#REF!,5)+SUMIFS(#REF!,#REF!,A82,#REF!,5))/10000</f>
        <v>#REF!</v>
      </c>
      <c r="L82" s="32" t="e">
        <f>(SUMIFS(教师!#REF!,教师!A:A,A82,教师!#REF!,5)+SUMIFS(教师!#REF!,教师!A:A,A82,教师!#REF!,5))/10000</f>
        <v>#REF!</v>
      </c>
      <c r="M82" s="32" t="e">
        <f>(SUMIFS(#REF!,#REF!,A82,#REF!,5)+SUMIFS(#REF!,#REF!,A82,#REF!,5))/10000</f>
        <v>#REF!</v>
      </c>
      <c r="N82" s="33" t="e">
        <f t="shared" si="34"/>
        <v>#REF!</v>
      </c>
      <c r="O82" s="15"/>
      <c r="P82" s="26" t="s">
        <v>1758</v>
      </c>
      <c r="Q82" s="28" t="e">
        <f t="shared" si="35"/>
        <v>#REF!</v>
      </c>
      <c r="R82" s="28" t="e">
        <f t="shared" si="36"/>
        <v>#REF!</v>
      </c>
      <c r="S82" s="28" t="e">
        <f t="shared" si="37"/>
        <v>#REF!</v>
      </c>
      <c r="T82" s="28" t="e">
        <f t="shared" si="38"/>
        <v>#REF!</v>
      </c>
      <c r="U82" s="15"/>
      <c r="V82" s="15"/>
      <c r="W82" s="15"/>
      <c r="X82" s="15"/>
      <c r="Y82" s="15"/>
      <c r="Z82" s="15"/>
      <c r="AA82" s="15"/>
      <c r="AB82" s="15"/>
      <c r="AC82" s="15"/>
    </row>
    <row r="83" ht="16.5" spans="1:29">
      <c r="A83" s="6" t="s">
        <v>1759</v>
      </c>
      <c r="B83" s="8" t="e">
        <f>COUNTIFS(#REF!,A83,#REF!,5)+COUNTIFS(教师!$A:$A,A83,教师!#REF!,5)+COUNTIFS(#REF!,A83,#REF!,5)</f>
        <v>#REF!</v>
      </c>
      <c r="C83" s="9" t="e">
        <f>SUMIFS(#REF!,#REF!,A83,#REF!,5)</f>
        <v>#REF!</v>
      </c>
      <c r="D83" s="9" t="e">
        <f>SUMIFS(教师!E:E,教师!A:A,A83,教师!#REF!,5)</f>
        <v>#REF!</v>
      </c>
      <c r="E83" s="9" t="e">
        <f>SUMIFS(#REF!,#REF!,A83,#REF!,5)</f>
        <v>#REF!</v>
      </c>
      <c r="F83" s="10" t="e">
        <f t="shared" si="32"/>
        <v>#REF!</v>
      </c>
      <c r="G83" s="11" t="e">
        <f>SUMIFS(#REF!,#REF!,A83,#REF!,5)+SUMIFS(#REF!,#REF!,A83,#REF!,5)</f>
        <v>#REF!</v>
      </c>
      <c r="H83" s="11" t="e">
        <f>SUMIFS(教师!#REF!,教师!A:A,A83,教师!#REF!,5)+SUMIFS(教师!#REF!,教师!A:A,A83,教师!#REF!,5)</f>
        <v>#REF!</v>
      </c>
      <c r="I83" s="11" t="e">
        <f>SUMIFS(#REF!,#REF!,A83,#REF!,5)+SUMIFS(#REF!,#REF!,A83,#REF!,5)</f>
        <v>#REF!</v>
      </c>
      <c r="J83" s="19" t="e">
        <f t="shared" si="33"/>
        <v>#REF!</v>
      </c>
      <c r="K83" s="32" t="e">
        <f>(SUMIFS(#REF!,#REF!,A83,#REF!,5)+SUMIFS(#REF!,#REF!,A83,#REF!,5))/10000</f>
        <v>#REF!</v>
      </c>
      <c r="L83" s="32" t="e">
        <f>(SUMIFS(教师!#REF!,教师!A:A,A83,教师!#REF!,5)+SUMIFS(教师!#REF!,教师!A:A,A83,教师!#REF!,5))/10000</f>
        <v>#REF!</v>
      </c>
      <c r="M83" s="32" t="e">
        <f>(SUMIFS(#REF!,#REF!,A83,#REF!,5)+SUMIFS(#REF!,#REF!,A83,#REF!,5))/10000</f>
        <v>#REF!</v>
      </c>
      <c r="N83" s="33" t="e">
        <f t="shared" si="34"/>
        <v>#REF!</v>
      </c>
      <c r="O83" s="15"/>
      <c r="P83" s="26" t="s">
        <v>1759</v>
      </c>
      <c r="Q83" s="28" t="e">
        <f t="shared" si="35"/>
        <v>#REF!</v>
      </c>
      <c r="R83" s="28" t="e">
        <f t="shared" si="36"/>
        <v>#REF!</v>
      </c>
      <c r="S83" s="28" t="e">
        <f t="shared" si="37"/>
        <v>#REF!</v>
      </c>
      <c r="T83" s="28" t="e">
        <f t="shared" si="38"/>
        <v>#REF!</v>
      </c>
      <c r="U83" s="15"/>
      <c r="V83" s="15"/>
      <c r="W83" s="15"/>
      <c r="X83" s="15"/>
      <c r="Y83" s="15"/>
      <c r="Z83" s="15"/>
      <c r="AA83" s="15"/>
      <c r="AB83" s="15"/>
      <c r="AC83" s="15"/>
    </row>
    <row r="84" ht="16.5" spans="1:29">
      <c r="A84" s="6" t="s">
        <v>1760</v>
      </c>
      <c r="B84" s="8" t="e">
        <f>COUNTIFS(#REF!,A84,#REF!,5)+COUNTIFS(教师!$A:$A,A84,教师!#REF!,5)+COUNTIFS(#REF!,A84,#REF!,5)</f>
        <v>#REF!</v>
      </c>
      <c r="C84" s="9" t="e">
        <f>SUMIFS(#REF!,#REF!,A84,#REF!,5)</f>
        <v>#REF!</v>
      </c>
      <c r="D84" s="9" t="e">
        <f>SUMIFS(教师!E:E,教师!A:A,A84,教师!#REF!,5)</f>
        <v>#REF!</v>
      </c>
      <c r="E84" s="9" t="e">
        <f>SUMIFS(#REF!,#REF!,A84,#REF!,5)</f>
        <v>#REF!</v>
      </c>
      <c r="F84" s="10" t="e">
        <f t="shared" si="32"/>
        <v>#REF!</v>
      </c>
      <c r="G84" s="11" t="e">
        <f>SUMIFS(#REF!,#REF!,A84,#REF!,5)+SUMIFS(#REF!,#REF!,A84,#REF!,5)</f>
        <v>#REF!</v>
      </c>
      <c r="H84" s="11" t="e">
        <f>SUMIFS(教师!#REF!,教师!A:A,A84,教师!#REF!,5)+SUMIFS(教师!#REF!,教师!A:A,A84,教师!#REF!,5)</f>
        <v>#REF!</v>
      </c>
      <c r="I84" s="11" t="e">
        <f>SUMIFS(#REF!,#REF!,A84,#REF!,5)+SUMIFS(#REF!,#REF!,A84,#REF!,5)</f>
        <v>#REF!</v>
      </c>
      <c r="J84" s="19" t="e">
        <f t="shared" si="33"/>
        <v>#REF!</v>
      </c>
      <c r="K84" s="32" t="e">
        <f>(SUMIFS(#REF!,#REF!,A84,#REF!,5)+SUMIFS(#REF!,#REF!,A84,#REF!,5))/10000</f>
        <v>#REF!</v>
      </c>
      <c r="L84" s="20" t="e">
        <f>(SUMIFS(教师!#REF!,教师!A:A,A84,教师!#REF!,5)+SUMIFS(教师!#REF!,教师!A:A,A84,教师!#REF!,5))/10000</f>
        <v>#REF!</v>
      </c>
      <c r="M84" s="32" t="e">
        <f>(SUMIFS(#REF!,#REF!,A84,#REF!,5)+SUMIFS(#REF!,#REF!,A84,#REF!,5))/10000</f>
        <v>#REF!</v>
      </c>
      <c r="N84" s="21" t="e">
        <f t="shared" si="34"/>
        <v>#REF!</v>
      </c>
      <c r="O84" s="15"/>
      <c r="P84" s="26" t="s">
        <v>1760</v>
      </c>
      <c r="Q84" s="28" t="e">
        <f t="shared" si="35"/>
        <v>#REF!</v>
      </c>
      <c r="R84" s="28" t="e">
        <f t="shared" si="36"/>
        <v>#REF!</v>
      </c>
      <c r="S84" s="28" t="e">
        <f t="shared" si="37"/>
        <v>#REF!</v>
      </c>
      <c r="T84" s="35" t="e">
        <f t="shared" si="38"/>
        <v>#REF!</v>
      </c>
      <c r="U84" s="15"/>
      <c r="V84" s="15"/>
      <c r="W84" s="15"/>
      <c r="X84" s="15"/>
      <c r="Y84" s="15"/>
      <c r="Z84" s="15"/>
      <c r="AA84" s="15"/>
      <c r="AB84" s="15"/>
      <c r="AC84" s="15"/>
    </row>
    <row r="85" ht="16.5" spans="1:29">
      <c r="A85" s="6" t="s">
        <v>1761</v>
      </c>
      <c r="B85" s="8" t="e">
        <f>COUNTIFS(#REF!,A85,#REF!,5)+COUNTIFS(教师!$A:$A,A85,教师!#REF!,5)+COUNTIFS(#REF!,A85,#REF!,5)</f>
        <v>#REF!</v>
      </c>
      <c r="C85" s="9" t="e">
        <f>SUMIFS(#REF!,#REF!,A85,#REF!,5)</f>
        <v>#REF!</v>
      </c>
      <c r="D85" s="9" t="e">
        <f>SUMIFS(教师!E:E,教师!A:A,A85,教师!#REF!,5)</f>
        <v>#REF!</v>
      </c>
      <c r="E85" s="9" t="e">
        <f>SUMIFS(#REF!,#REF!,A85,#REF!,5)</f>
        <v>#REF!</v>
      </c>
      <c r="F85" s="10" t="e">
        <f t="shared" si="32"/>
        <v>#REF!</v>
      </c>
      <c r="G85" s="11" t="e">
        <f>SUMIFS(#REF!,#REF!,A85,#REF!,5)+SUMIFS(#REF!,#REF!,A85,#REF!,5)</f>
        <v>#REF!</v>
      </c>
      <c r="H85" s="11" t="e">
        <f>SUMIFS(教师!#REF!,教师!A:A,A85,教师!#REF!,5)+SUMIFS(教师!#REF!,教师!A:A,A85,教师!#REF!,5)</f>
        <v>#REF!</v>
      </c>
      <c r="I85" s="11" t="e">
        <f>SUMIFS(#REF!,#REF!,A85,#REF!,5)+SUMIFS(#REF!,#REF!,A85,#REF!,5)</f>
        <v>#REF!</v>
      </c>
      <c r="J85" s="19" t="e">
        <f t="shared" si="33"/>
        <v>#REF!</v>
      </c>
      <c r="K85" s="20" t="e">
        <f>(SUMIFS(#REF!,#REF!,A85,#REF!,5)+SUMIFS(#REF!,#REF!,A85,#REF!,5))/10000</f>
        <v>#REF!</v>
      </c>
      <c r="L85" s="32" t="e">
        <f>(SUMIFS(教师!#REF!,教师!A:A,A85,教师!#REF!,5)+SUMIFS(教师!#REF!,教师!A:A,A85,教师!#REF!,5))/10000</f>
        <v>#REF!</v>
      </c>
      <c r="M85" s="20" t="e">
        <f>(SUMIFS(#REF!,#REF!,A85,#REF!,5)+SUMIFS(#REF!,#REF!,A85,#REF!,5))/10000</f>
        <v>#REF!</v>
      </c>
      <c r="N85" s="21" t="e">
        <f t="shared" si="34"/>
        <v>#REF!</v>
      </c>
      <c r="O85" s="15"/>
      <c r="P85" s="26" t="s">
        <v>1761</v>
      </c>
      <c r="Q85" s="28" t="e">
        <f t="shared" si="35"/>
        <v>#REF!</v>
      </c>
      <c r="R85" s="28" t="e">
        <f t="shared" si="36"/>
        <v>#REF!</v>
      </c>
      <c r="S85" s="28" t="e">
        <f t="shared" si="37"/>
        <v>#REF!</v>
      </c>
      <c r="T85" s="35" t="e">
        <f t="shared" si="38"/>
        <v>#REF!</v>
      </c>
      <c r="U85" s="15"/>
      <c r="V85" s="15"/>
      <c r="W85" s="15"/>
      <c r="X85" s="15"/>
      <c r="Y85" s="15"/>
      <c r="Z85" s="15"/>
      <c r="AA85" s="15"/>
      <c r="AB85" s="15"/>
      <c r="AC85" s="15"/>
    </row>
    <row r="86" ht="16.5" spans="1:29">
      <c r="A86" s="6" t="s">
        <v>1762</v>
      </c>
      <c r="B86" s="8" t="e">
        <f>COUNTIFS(#REF!,A86,#REF!,5)+COUNTIFS(教师!$A:$A,A86,教师!#REF!,5)+COUNTIFS(#REF!,A86,#REF!,5)</f>
        <v>#REF!</v>
      </c>
      <c r="C86" s="9" t="e">
        <f>SUMIFS(#REF!,#REF!,A86,#REF!,5)</f>
        <v>#REF!</v>
      </c>
      <c r="D86" s="9" t="e">
        <f>SUMIFS(教师!E:E,教师!A:A,A86,教师!#REF!,5)</f>
        <v>#REF!</v>
      </c>
      <c r="E86" s="9" t="e">
        <f>SUMIFS(#REF!,#REF!,A86,#REF!,5)</f>
        <v>#REF!</v>
      </c>
      <c r="F86" s="10" t="e">
        <f t="shared" si="32"/>
        <v>#REF!</v>
      </c>
      <c r="G86" s="11" t="e">
        <f>SUMIFS(#REF!,#REF!,A86,#REF!,5)+SUMIFS(#REF!,#REF!,A86,#REF!,5)</f>
        <v>#REF!</v>
      </c>
      <c r="H86" s="11" t="e">
        <f>SUMIFS(教师!#REF!,教师!A:A,A86,教师!#REF!,5)+SUMIFS(教师!#REF!,教师!A:A,A86,教师!#REF!,5)</f>
        <v>#REF!</v>
      </c>
      <c r="I86" s="11" t="e">
        <f>SUMIFS(#REF!,#REF!,A86,#REF!,5)+SUMIFS(#REF!,#REF!,A86,#REF!,5)</f>
        <v>#REF!</v>
      </c>
      <c r="J86" s="19" t="e">
        <f t="shared" si="33"/>
        <v>#REF!</v>
      </c>
      <c r="K86" s="20" t="e">
        <f>(SUMIFS(#REF!,#REF!,A86,#REF!,5)+SUMIFS(#REF!,#REF!,A86,#REF!,5))/10000</f>
        <v>#REF!</v>
      </c>
      <c r="L86" s="32" t="e">
        <f>(SUMIFS(教师!#REF!,教师!A:A,A86,教师!#REF!,5)+SUMIFS(教师!#REF!,教师!A:A,A86,教师!#REF!,5))/10000</f>
        <v>#REF!</v>
      </c>
      <c r="M86" s="32" t="e">
        <f>(SUMIFS(#REF!,#REF!,A86,#REF!,5)+SUMIFS(#REF!,#REF!,A86,#REF!,5))/10000</f>
        <v>#REF!</v>
      </c>
      <c r="N86" s="21" t="e">
        <f t="shared" si="34"/>
        <v>#REF!</v>
      </c>
      <c r="O86" s="15"/>
      <c r="P86" s="26" t="s">
        <v>1762</v>
      </c>
      <c r="Q86" s="28" t="e">
        <f t="shared" si="35"/>
        <v>#REF!</v>
      </c>
      <c r="R86" s="28" t="e">
        <f t="shared" si="36"/>
        <v>#REF!</v>
      </c>
      <c r="S86" s="28" t="e">
        <f t="shared" si="37"/>
        <v>#REF!</v>
      </c>
      <c r="T86" s="35" t="e">
        <f t="shared" si="38"/>
        <v>#REF!</v>
      </c>
      <c r="U86" s="15"/>
      <c r="V86" s="15"/>
      <c r="W86" s="15"/>
      <c r="X86" s="15"/>
      <c r="Y86" s="15"/>
      <c r="Z86" s="15"/>
      <c r="AA86" s="15"/>
      <c r="AB86" s="15"/>
      <c r="AC86" s="15"/>
    </row>
    <row r="87" ht="16.5" spans="1:29">
      <c r="A87" s="6" t="s">
        <v>1763</v>
      </c>
      <c r="B87" s="8" t="e">
        <f>COUNTIFS(#REF!,A87,#REF!,5)+COUNTIFS(教师!$A:$A,A87,教师!#REF!,5)+COUNTIFS(#REF!,A87,#REF!,5)</f>
        <v>#REF!</v>
      </c>
      <c r="C87" s="9" t="e">
        <f>SUMIFS(#REF!,#REF!,A87,#REF!,5)</f>
        <v>#REF!</v>
      </c>
      <c r="D87" s="9" t="e">
        <f>SUMIFS(教师!E:E,教师!A:A,A87,教师!#REF!,5)</f>
        <v>#REF!</v>
      </c>
      <c r="E87" s="9" t="e">
        <f>SUMIFS(#REF!,#REF!,A87,#REF!,5)</f>
        <v>#REF!</v>
      </c>
      <c r="F87" s="10" t="e">
        <f t="shared" si="32"/>
        <v>#REF!</v>
      </c>
      <c r="G87" s="11" t="e">
        <f>SUMIFS(#REF!,#REF!,A87,#REF!,5)+SUMIFS(#REF!,#REF!,A87,#REF!,5)</f>
        <v>#REF!</v>
      </c>
      <c r="H87" s="11" t="e">
        <f>SUMIFS(教师!#REF!,教师!A:A,A87,教师!#REF!,5)+SUMIFS(教师!#REF!,教师!A:A,A87,教师!#REF!,5)</f>
        <v>#REF!</v>
      </c>
      <c r="I87" s="11" t="e">
        <f>SUMIFS(#REF!,#REF!,A87,#REF!,5)+SUMIFS(#REF!,#REF!,A87,#REF!,5)</f>
        <v>#REF!</v>
      </c>
      <c r="J87" s="19" t="e">
        <f t="shared" si="33"/>
        <v>#REF!</v>
      </c>
      <c r="K87" s="32" t="e">
        <f>(SUMIFS(#REF!,#REF!,A87,#REF!,5)+SUMIFS(#REF!,#REF!,A87,#REF!,5))/10000</f>
        <v>#REF!</v>
      </c>
      <c r="L87" s="32" t="e">
        <f>(SUMIFS(教师!#REF!,教师!A:A,A87,教师!#REF!,5)+SUMIFS(教师!#REF!,教师!A:A,A87,教师!#REF!,5))/10000</f>
        <v>#REF!</v>
      </c>
      <c r="M87" s="32" t="e">
        <f>(SUMIFS(#REF!,#REF!,A87,#REF!,5)+SUMIFS(#REF!,#REF!,A87,#REF!,5))/10000</f>
        <v>#REF!</v>
      </c>
      <c r="N87" s="33" t="e">
        <f t="shared" si="34"/>
        <v>#REF!</v>
      </c>
      <c r="O87" s="15"/>
      <c r="P87" s="26" t="s">
        <v>1763</v>
      </c>
      <c r="Q87" s="28" t="e">
        <f t="shared" si="35"/>
        <v>#REF!</v>
      </c>
      <c r="R87" s="28" t="e">
        <f t="shared" si="36"/>
        <v>#REF!</v>
      </c>
      <c r="S87" s="28" t="e">
        <f t="shared" si="37"/>
        <v>#REF!</v>
      </c>
      <c r="T87" s="28" t="e">
        <f t="shared" si="38"/>
        <v>#REF!</v>
      </c>
      <c r="U87" s="15"/>
      <c r="V87" s="15"/>
      <c r="W87" s="15"/>
      <c r="X87" s="15"/>
      <c r="Y87" s="15"/>
      <c r="Z87" s="15"/>
      <c r="AA87" s="15"/>
      <c r="AB87" s="15"/>
      <c r="AC87" s="15"/>
    </row>
    <row r="88" ht="16.5" spans="1:29">
      <c r="A88" s="6" t="s">
        <v>1764</v>
      </c>
      <c r="B88" s="8" t="e">
        <f>COUNTIFS(#REF!,A88,#REF!,5)+COUNTIFS(教师!$A:$A,A88,教师!#REF!,5)+COUNTIFS(#REF!,A88,#REF!,5)</f>
        <v>#REF!</v>
      </c>
      <c r="C88" s="9" t="e">
        <f>SUMIFS(#REF!,#REF!,A88,#REF!,5)</f>
        <v>#REF!</v>
      </c>
      <c r="D88" s="9" t="e">
        <f>SUMIFS(教师!E:E,教师!A:A,A88,教师!#REF!,5)</f>
        <v>#REF!</v>
      </c>
      <c r="E88" s="9" t="e">
        <f>SUMIFS(#REF!,#REF!,A88,#REF!,5)</f>
        <v>#REF!</v>
      </c>
      <c r="F88" s="10" t="e">
        <f t="shared" si="32"/>
        <v>#REF!</v>
      </c>
      <c r="G88" s="11" t="e">
        <f>SUMIFS(#REF!,#REF!,A88,#REF!,5)+SUMIFS(#REF!,#REF!,A88,#REF!,5)</f>
        <v>#REF!</v>
      </c>
      <c r="H88" s="11" t="e">
        <f>SUMIFS(教师!#REF!,教师!A:A,A88,教师!#REF!,5)+SUMIFS(教师!#REF!,教师!A:A,A88,教师!#REF!,5)</f>
        <v>#REF!</v>
      </c>
      <c r="I88" s="11" t="e">
        <f>SUMIFS(#REF!,#REF!,A88,#REF!,5)+SUMIFS(#REF!,#REF!,A88,#REF!,5)</f>
        <v>#REF!</v>
      </c>
      <c r="J88" s="19" t="e">
        <f t="shared" si="33"/>
        <v>#REF!</v>
      </c>
      <c r="K88" s="32" t="e">
        <f>(SUMIFS(#REF!,#REF!,A88,#REF!,5)+SUMIFS(#REF!,#REF!,A88,#REF!,5))/10000</f>
        <v>#REF!</v>
      </c>
      <c r="L88" s="32" t="e">
        <f>(SUMIFS(教师!#REF!,教师!A:A,A88,教师!#REF!,5)+SUMIFS(教师!#REF!,教师!A:A,A88,教师!#REF!,5))/10000</f>
        <v>#REF!</v>
      </c>
      <c r="M88" s="32" t="e">
        <f>(SUMIFS(#REF!,#REF!,A88,#REF!,5)+SUMIFS(#REF!,#REF!,A88,#REF!,5))/10000</f>
        <v>#REF!</v>
      </c>
      <c r="N88" s="33" t="e">
        <f t="shared" si="34"/>
        <v>#REF!</v>
      </c>
      <c r="O88" s="15"/>
      <c r="P88" s="26" t="s">
        <v>1764</v>
      </c>
      <c r="Q88" s="28" t="e">
        <f t="shared" si="35"/>
        <v>#REF!</v>
      </c>
      <c r="R88" s="28" t="e">
        <f t="shared" si="36"/>
        <v>#REF!</v>
      </c>
      <c r="S88" s="28" t="e">
        <f t="shared" si="37"/>
        <v>#REF!</v>
      </c>
      <c r="T88" s="28" t="e">
        <f t="shared" si="38"/>
        <v>#REF!</v>
      </c>
      <c r="U88" s="15"/>
      <c r="V88" s="15"/>
      <c r="W88" s="15"/>
      <c r="X88" s="15"/>
      <c r="Y88" s="15"/>
      <c r="Z88" s="15"/>
      <c r="AA88" s="15"/>
      <c r="AB88" s="15"/>
      <c r="AC88" s="15"/>
    </row>
    <row r="89" ht="16.5" spans="1:29">
      <c r="A89" s="8" t="s">
        <v>1765</v>
      </c>
      <c r="B89" s="8" t="e">
        <f t="shared" ref="B89:N89" si="39">SUM(B75:B88)</f>
        <v>#REF!</v>
      </c>
      <c r="C89" s="12" t="e">
        <f t="shared" si="39"/>
        <v>#REF!</v>
      </c>
      <c r="D89" s="12" t="e">
        <f t="shared" si="39"/>
        <v>#REF!</v>
      </c>
      <c r="E89" s="12" t="e">
        <f t="shared" si="39"/>
        <v>#REF!</v>
      </c>
      <c r="F89" s="12" t="e">
        <f t="shared" si="39"/>
        <v>#REF!</v>
      </c>
      <c r="G89" s="13" t="e">
        <f t="shared" si="39"/>
        <v>#REF!</v>
      </c>
      <c r="H89" s="13" t="e">
        <f t="shared" si="39"/>
        <v>#REF!</v>
      </c>
      <c r="I89" s="13" t="e">
        <f t="shared" si="39"/>
        <v>#REF!</v>
      </c>
      <c r="J89" s="13" t="e">
        <f t="shared" si="39"/>
        <v>#REF!</v>
      </c>
      <c r="K89" s="22" t="e">
        <f t="shared" si="39"/>
        <v>#REF!</v>
      </c>
      <c r="L89" s="22" t="e">
        <f t="shared" si="39"/>
        <v>#REF!</v>
      </c>
      <c r="M89" s="22" t="e">
        <f t="shared" si="39"/>
        <v>#REF!</v>
      </c>
      <c r="N89" s="22" t="e">
        <f t="shared" si="39"/>
        <v>#REF!</v>
      </c>
      <c r="O89" s="15"/>
      <c r="P89" s="29" t="s">
        <v>1765</v>
      </c>
      <c r="Q89" s="28" t="e">
        <f t="shared" si="35"/>
        <v>#REF!</v>
      </c>
      <c r="R89" s="28" t="e">
        <f t="shared" si="36"/>
        <v>#REF!</v>
      </c>
      <c r="S89" s="28" t="e">
        <f t="shared" si="37"/>
        <v>#REF!</v>
      </c>
      <c r="T89" s="35" t="e">
        <f t="shared" si="38"/>
        <v>#REF!</v>
      </c>
      <c r="U89" s="15"/>
      <c r="V89" s="15"/>
      <c r="W89" s="15"/>
      <c r="X89" s="15"/>
      <c r="Y89" s="15"/>
      <c r="Z89" s="15"/>
      <c r="AA89" s="15"/>
      <c r="AB89" s="15"/>
      <c r="AC89" s="15"/>
    </row>
    <row r="90" ht="16.5" spans="1:29">
      <c r="A90" s="15"/>
      <c r="B90" s="14"/>
      <c r="C90" s="14"/>
      <c r="D90" s="14"/>
      <c r="E90" s="14"/>
      <c r="F90" s="14"/>
      <c r="G90" s="14"/>
      <c r="H90" s="14"/>
      <c r="I90" s="14"/>
      <c r="J90" s="14"/>
      <c r="K90" s="14"/>
      <c r="L90" s="14"/>
      <c r="M90" s="14"/>
      <c r="N90" s="14"/>
      <c r="O90" s="15"/>
      <c r="P90" s="15"/>
      <c r="Q90" s="14"/>
      <c r="R90" s="14"/>
      <c r="S90" s="14"/>
      <c r="T90" s="14"/>
      <c r="U90" s="15"/>
      <c r="V90" s="15"/>
      <c r="W90" s="15"/>
      <c r="X90" s="15"/>
      <c r="Y90" s="15"/>
      <c r="Z90" s="15"/>
      <c r="AA90" s="15"/>
      <c r="AB90" s="15"/>
      <c r="AC90" s="15"/>
    </row>
    <row r="91" ht="16.5" spans="1:29">
      <c r="A91" s="30" t="s">
        <v>1737</v>
      </c>
      <c r="B91" s="2" t="s">
        <v>1778</v>
      </c>
      <c r="C91" s="3" t="s">
        <v>1739</v>
      </c>
      <c r="D91" s="4"/>
      <c r="E91" s="4"/>
      <c r="F91" s="4"/>
      <c r="G91" s="5" t="s">
        <v>1740</v>
      </c>
      <c r="H91" s="4"/>
      <c r="I91" s="4"/>
      <c r="J91" s="4"/>
      <c r="K91" s="18" t="s">
        <v>1741</v>
      </c>
      <c r="L91" s="4"/>
      <c r="M91" s="4"/>
      <c r="N91" s="4"/>
      <c r="O91" s="15"/>
      <c r="P91" s="31" t="s">
        <v>1779</v>
      </c>
      <c r="Q91" s="34"/>
      <c r="R91" s="34"/>
      <c r="S91" s="34"/>
      <c r="T91" s="34"/>
      <c r="U91" s="15"/>
      <c r="V91" s="15"/>
      <c r="W91" s="15"/>
      <c r="X91" s="15"/>
      <c r="Y91" s="15"/>
      <c r="Z91" s="15"/>
      <c r="AA91" s="15"/>
      <c r="AB91" s="15"/>
      <c r="AC91" s="15"/>
    </row>
    <row r="92" ht="16.5" spans="1:29">
      <c r="A92" s="6" t="s">
        <v>1743</v>
      </c>
      <c r="B92" s="7" t="s">
        <v>1744</v>
      </c>
      <c r="C92" s="3" t="s">
        <v>1745</v>
      </c>
      <c r="D92" s="3" t="s">
        <v>1746</v>
      </c>
      <c r="E92" s="3" t="s">
        <v>1747</v>
      </c>
      <c r="F92" s="3" t="s">
        <v>1748</v>
      </c>
      <c r="G92" s="5" t="s">
        <v>1745</v>
      </c>
      <c r="H92" s="5" t="s">
        <v>1746</v>
      </c>
      <c r="I92" s="5" t="s">
        <v>1747</v>
      </c>
      <c r="J92" s="5" t="s">
        <v>1748</v>
      </c>
      <c r="K92" s="18" t="s">
        <v>1745</v>
      </c>
      <c r="L92" s="18" t="s">
        <v>1746</v>
      </c>
      <c r="M92" s="18" t="s">
        <v>1747</v>
      </c>
      <c r="N92" s="18" t="s">
        <v>1748</v>
      </c>
      <c r="O92" s="15"/>
      <c r="P92" s="26" t="s">
        <v>1743</v>
      </c>
      <c r="Q92" s="26" t="s">
        <v>1749</v>
      </c>
      <c r="R92" s="26" t="s">
        <v>1739</v>
      </c>
      <c r="S92" s="26" t="s">
        <v>1740</v>
      </c>
      <c r="T92" s="26" t="s">
        <v>1750</v>
      </c>
      <c r="U92" s="15"/>
      <c r="V92" s="15"/>
      <c r="W92" s="15"/>
      <c r="X92" s="15"/>
      <c r="Y92" s="15"/>
      <c r="Z92" s="36" t="s">
        <v>1780</v>
      </c>
      <c r="AA92" s="4"/>
      <c r="AB92" s="4"/>
      <c r="AC92" s="4"/>
    </row>
    <row r="93" ht="16.5" spans="1:29">
      <c r="A93" s="6" t="s">
        <v>1751</v>
      </c>
      <c r="B93" s="8" t="e">
        <f>COUNTIFS(#REF!,A93,#REF!,6)+COUNTIFS(教师!$A:$A,A93,教师!#REF!,5)+COUNTIFS(#REF!,A93,#REF!,6)</f>
        <v>#REF!</v>
      </c>
      <c r="C93" s="9" t="e">
        <f>SUMIFS(#REF!,#REF!,A93,#REF!,6)</f>
        <v>#REF!</v>
      </c>
      <c r="D93" s="9" t="e">
        <f>SUMIFS(教师!E:E,教师!A:A,A93,教师!#REF!,6)</f>
        <v>#REF!</v>
      </c>
      <c r="E93" s="9" t="e">
        <f>SUMIFS(#REF!,#REF!,A93,#REF!,6)</f>
        <v>#REF!</v>
      </c>
      <c r="F93" s="10" t="e">
        <f t="shared" ref="F93:F106" si="40">SUM(C93:E93)</f>
        <v>#REF!</v>
      </c>
      <c r="G93" s="11" t="e">
        <f>SUMIFS(#REF!,#REF!,A93,#REF!,6)+SUMIFS(#REF!,#REF!,A93,#REF!,6)</f>
        <v>#REF!</v>
      </c>
      <c r="H93" s="11" t="e">
        <f>SUMIFS(教师!#REF!,教师!A:A,A93,教师!#REF!,6)+SUMIFS(教师!#REF!,教师!A:A,A93,教师!#REF!,6)</f>
        <v>#REF!</v>
      </c>
      <c r="I93" s="11" t="e">
        <f>SUMIFS(#REF!,#REF!,A93,#REF!,6)+SUMIFS(#REF!,#REF!,A93,#REF!,6)</f>
        <v>#REF!</v>
      </c>
      <c r="J93" s="19" t="e">
        <f t="shared" ref="J93:J106" si="41">SUM(G93:I93)</f>
        <v>#REF!</v>
      </c>
      <c r="K93" s="32" t="e">
        <f>(SUMIFS(#REF!,#REF!,A93,#REF!,6)+SUMIFS(#REF!,#REF!,A93,#REF!,6))/10000</f>
        <v>#REF!</v>
      </c>
      <c r="L93" s="32" t="e">
        <f>(SUMIFS(教师!#REF!,教师!A:A,A93,教师!#REF!,6)+SUMIFS(教师!#REF!,教师!A:A,A93,教师!#REF!,6))/10000</f>
        <v>#REF!</v>
      </c>
      <c r="M93" s="32" t="e">
        <f>(SUMIFS(#REF!,#REF!,A93,#REF!,6)+SUMIFS(#REF!,#REF!,A93,#REF!,6))/10000</f>
        <v>#REF!</v>
      </c>
      <c r="N93" s="33" t="e">
        <f t="shared" ref="N93:N106" si="42">SUM(K93:M93)</f>
        <v>#REF!</v>
      </c>
      <c r="O93" s="15"/>
      <c r="P93" s="26" t="s">
        <v>1751</v>
      </c>
      <c r="Q93" s="28" t="e">
        <f t="shared" ref="Q93:Q107" si="43">B93</f>
        <v>#REF!</v>
      </c>
      <c r="R93" s="28" t="e">
        <f t="shared" ref="R93:R107" si="44">F93</f>
        <v>#REF!</v>
      </c>
      <c r="S93" s="28" t="e">
        <f t="shared" ref="S93:S107" si="45">J93</f>
        <v>#REF!</v>
      </c>
      <c r="T93" s="28" t="e">
        <f t="shared" ref="T93:T107" si="46">N93</f>
        <v>#REF!</v>
      </c>
      <c r="U93" s="15"/>
      <c r="V93" s="15"/>
      <c r="W93" s="15"/>
      <c r="X93" s="15"/>
      <c r="Y93" s="15"/>
      <c r="Z93" s="37" t="s">
        <v>1745</v>
      </c>
      <c r="AA93" s="37" t="s">
        <v>1746</v>
      </c>
      <c r="AB93" s="37" t="s">
        <v>1747</v>
      </c>
      <c r="AC93" s="37" t="s">
        <v>1748</v>
      </c>
    </row>
    <row r="94" ht="16.5" spans="1:29">
      <c r="A94" s="6" t="s">
        <v>1752</v>
      </c>
      <c r="B94" s="8" t="e">
        <f>COUNTIFS(#REF!,A94,#REF!,6)+COUNTIFS(教师!$A:$A,A94,教师!#REF!,5)+COUNTIFS(#REF!,A94,#REF!,6)</f>
        <v>#REF!</v>
      </c>
      <c r="C94" s="9" t="e">
        <f>SUMIFS(#REF!,#REF!,A94,#REF!,6)</f>
        <v>#REF!</v>
      </c>
      <c r="D94" s="9" t="e">
        <f>SUMIFS(教师!E:E,教师!A:A,A94,教师!#REF!,6)</f>
        <v>#REF!</v>
      </c>
      <c r="E94" s="9" t="e">
        <f>SUMIFS(#REF!,#REF!,A94,#REF!,6)</f>
        <v>#REF!</v>
      </c>
      <c r="F94" s="10" t="e">
        <f t="shared" si="40"/>
        <v>#REF!</v>
      </c>
      <c r="G94" s="11" t="e">
        <f>SUMIFS(#REF!,#REF!,A94,#REF!,6)+SUMIFS(#REF!,#REF!,A94,#REF!,6)</f>
        <v>#REF!</v>
      </c>
      <c r="H94" s="11" t="e">
        <f>SUMIFS(教师!#REF!,教师!A:A,A94,教师!#REF!,6)+SUMIFS(教师!#REF!,教师!A:A,A94,教师!#REF!,6)</f>
        <v>#REF!</v>
      </c>
      <c r="I94" s="11" t="e">
        <f>SUMIFS(#REF!,#REF!,A94,#REF!,6)+SUMIFS(#REF!,#REF!,A94,#REF!,6)</f>
        <v>#REF!</v>
      </c>
      <c r="J94" s="19" t="e">
        <f t="shared" si="41"/>
        <v>#REF!</v>
      </c>
      <c r="K94" s="32" t="e">
        <f>(SUMIFS(#REF!,#REF!,A94,#REF!,6)+SUMIFS(#REF!,#REF!,A94,#REF!,6))/10000</f>
        <v>#REF!</v>
      </c>
      <c r="L94" s="32" t="e">
        <f>(SUMIFS(教师!#REF!,教师!A:A,A94,教师!#REF!,6)+SUMIFS(教师!#REF!,教师!A:A,A94,教师!#REF!,6))/10000</f>
        <v>#REF!</v>
      </c>
      <c r="M94" s="32" t="e">
        <f>(SUMIFS(#REF!,#REF!,A94,#REF!,6)+SUMIFS(#REF!,#REF!,A94,#REF!,6))/10000</f>
        <v>#REF!</v>
      </c>
      <c r="N94" s="33" t="e">
        <f t="shared" si="42"/>
        <v>#REF!</v>
      </c>
      <c r="O94" s="15"/>
      <c r="P94" s="26" t="s">
        <v>1752</v>
      </c>
      <c r="Q94" s="28" t="e">
        <f t="shared" si="43"/>
        <v>#REF!</v>
      </c>
      <c r="R94" s="28" t="e">
        <f t="shared" si="44"/>
        <v>#REF!</v>
      </c>
      <c r="S94" s="28" t="e">
        <f t="shared" si="45"/>
        <v>#REF!</v>
      </c>
      <c r="T94" s="28" t="e">
        <f t="shared" si="46"/>
        <v>#REF!</v>
      </c>
      <c r="U94" s="15"/>
      <c r="V94" s="15"/>
      <c r="W94" s="15"/>
      <c r="X94" s="15"/>
      <c r="Y94" s="15"/>
      <c r="Z94" s="28" t="e">
        <f>K107</f>
        <v>#REF!</v>
      </c>
      <c r="AA94" s="28" t="e">
        <f>L107</f>
        <v>#REF!</v>
      </c>
      <c r="AB94" s="28" t="e">
        <f>M107</f>
        <v>#REF!</v>
      </c>
      <c r="AC94" s="28" t="e">
        <f>N107</f>
        <v>#REF!</v>
      </c>
    </row>
    <row r="95" ht="16.5" spans="1:29">
      <c r="A95" s="6" t="s">
        <v>1753</v>
      </c>
      <c r="B95" s="8" t="e">
        <f>COUNTIFS(#REF!,A95,#REF!,6)+COUNTIFS(教师!$A:$A,A95,教师!#REF!,5)+COUNTIFS(#REF!,A95,#REF!,6)</f>
        <v>#REF!</v>
      </c>
      <c r="C95" s="9" t="e">
        <f>SUMIFS(#REF!,#REF!,A95,#REF!,6)</f>
        <v>#REF!</v>
      </c>
      <c r="D95" s="9" t="e">
        <f>SUMIFS(教师!E:E,教师!A:A,A95,教师!#REF!,6)</f>
        <v>#REF!</v>
      </c>
      <c r="E95" s="9" t="e">
        <f>SUMIFS(#REF!,#REF!,A95,#REF!,6)</f>
        <v>#REF!</v>
      </c>
      <c r="F95" s="10" t="e">
        <f t="shared" si="40"/>
        <v>#REF!</v>
      </c>
      <c r="G95" s="11" t="e">
        <f>SUMIFS(#REF!,#REF!,A95,#REF!,6)+SUMIFS(#REF!,#REF!,A95,#REF!,6)</f>
        <v>#REF!</v>
      </c>
      <c r="H95" s="11" t="e">
        <f>SUMIFS(教师!#REF!,教师!A:A,A95,教师!#REF!,6)+SUMIFS(教师!#REF!,教师!A:A,A95,教师!#REF!,6)</f>
        <v>#REF!</v>
      </c>
      <c r="I95" s="11" t="e">
        <f>SUMIFS(#REF!,#REF!,A95,#REF!,6)+SUMIFS(#REF!,#REF!,A95,#REF!,6)</f>
        <v>#REF!</v>
      </c>
      <c r="J95" s="19" t="e">
        <f t="shared" si="41"/>
        <v>#REF!</v>
      </c>
      <c r="K95" s="32" t="e">
        <f>(SUMIFS(#REF!,#REF!,A95,#REF!,6)+SUMIFS(#REF!,#REF!,A95,#REF!,6))/10000</f>
        <v>#REF!</v>
      </c>
      <c r="L95" s="32" t="e">
        <f>(SUMIFS(教师!#REF!,教师!A:A,A95,教师!#REF!,6)+SUMIFS(教师!#REF!,教师!A:A,A95,教师!#REF!,6))/10000</f>
        <v>#REF!</v>
      </c>
      <c r="M95" s="32" t="e">
        <f>(SUMIFS(#REF!,#REF!,A95,#REF!,6)+SUMIFS(#REF!,#REF!,A95,#REF!,6))/10000</f>
        <v>#REF!</v>
      </c>
      <c r="N95" s="21" t="e">
        <f t="shared" si="42"/>
        <v>#REF!</v>
      </c>
      <c r="O95" s="15"/>
      <c r="P95" s="26" t="s">
        <v>1753</v>
      </c>
      <c r="Q95" s="28" t="e">
        <f t="shared" si="43"/>
        <v>#REF!</v>
      </c>
      <c r="R95" s="28" t="e">
        <f t="shared" si="44"/>
        <v>#REF!</v>
      </c>
      <c r="S95" s="28" t="e">
        <f t="shared" si="45"/>
        <v>#REF!</v>
      </c>
      <c r="T95" s="35" t="e">
        <f t="shared" si="46"/>
        <v>#REF!</v>
      </c>
      <c r="U95" s="15"/>
      <c r="V95" s="15"/>
      <c r="W95" s="15"/>
      <c r="X95" s="15"/>
      <c r="Y95" s="15"/>
      <c r="Z95" s="15"/>
      <c r="AA95" s="15"/>
      <c r="AB95" s="15"/>
      <c r="AC95" s="15"/>
    </row>
    <row r="96" ht="16.5" spans="1:29">
      <c r="A96" s="6" t="s">
        <v>1754</v>
      </c>
      <c r="B96" s="8" t="e">
        <f>COUNTIFS(#REF!,A96,#REF!,6)+COUNTIFS(教师!$A:$A,A96,教师!#REF!,5)+COUNTIFS(#REF!,A96,#REF!,6)</f>
        <v>#REF!</v>
      </c>
      <c r="C96" s="9" t="e">
        <f>SUMIFS(#REF!,#REF!,A96,#REF!,6)</f>
        <v>#REF!</v>
      </c>
      <c r="D96" s="9" t="e">
        <f>SUMIFS(教师!E:E,教师!A:A,A96,教师!#REF!,6)</f>
        <v>#REF!</v>
      </c>
      <c r="E96" s="9" t="e">
        <f>SUMIFS(#REF!,#REF!,A96,#REF!,6)</f>
        <v>#REF!</v>
      </c>
      <c r="F96" s="10" t="e">
        <f t="shared" si="40"/>
        <v>#REF!</v>
      </c>
      <c r="G96" s="11" t="e">
        <f>SUMIFS(#REF!,#REF!,A96,#REF!,6)+SUMIFS(#REF!,#REF!,A96,#REF!,6)</f>
        <v>#REF!</v>
      </c>
      <c r="H96" s="11" t="e">
        <f>SUMIFS(教师!#REF!,教师!A:A,A96,教师!#REF!,6)+SUMIFS(教师!#REF!,教师!A:A,A96,教师!#REF!,6)</f>
        <v>#REF!</v>
      </c>
      <c r="I96" s="11" t="e">
        <f>SUMIFS(#REF!,#REF!,A96,#REF!,6)+SUMIFS(#REF!,#REF!,A96,#REF!,6)</f>
        <v>#REF!</v>
      </c>
      <c r="J96" s="19" t="e">
        <f t="shared" si="41"/>
        <v>#REF!</v>
      </c>
      <c r="K96" s="32" t="e">
        <f>(SUMIFS(#REF!,#REF!,A96,#REF!,6)+SUMIFS(#REF!,#REF!,A96,#REF!,6))/10000</f>
        <v>#REF!</v>
      </c>
      <c r="L96" s="32" t="e">
        <f>(SUMIFS(教师!#REF!,教师!A:A,A96,教师!#REF!,6)+SUMIFS(教师!#REF!,教师!A:A,A96,教师!#REF!,6))/10000</f>
        <v>#REF!</v>
      </c>
      <c r="M96" s="32" t="e">
        <f>(SUMIFS(#REF!,#REF!,A96,#REF!,6)+SUMIFS(#REF!,#REF!,A96,#REF!,6))/10000</f>
        <v>#REF!</v>
      </c>
      <c r="N96" s="33" t="e">
        <f t="shared" si="42"/>
        <v>#REF!</v>
      </c>
      <c r="O96" s="15"/>
      <c r="P96" s="26" t="s">
        <v>1754</v>
      </c>
      <c r="Q96" s="28" t="e">
        <f t="shared" si="43"/>
        <v>#REF!</v>
      </c>
      <c r="R96" s="28" t="e">
        <f t="shared" si="44"/>
        <v>#REF!</v>
      </c>
      <c r="S96" s="28" t="e">
        <f t="shared" si="45"/>
        <v>#REF!</v>
      </c>
      <c r="T96" s="35" t="e">
        <f t="shared" si="46"/>
        <v>#REF!</v>
      </c>
      <c r="U96" s="15"/>
      <c r="V96" s="15"/>
      <c r="W96" s="15"/>
      <c r="X96" s="15"/>
      <c r="Y96" s="15"/>
      <c r="Z96" s="15"/>
      <c r="AA96" s="15"/>
      <c r="AB96" s="15"/>
      <c r="AC96" s="15"/>
    </row>
    <row r="97" ht="16.5" spans="1:29">
      <c r="A97" s="6" t="s">
        <v>1755</v>
      </c>
      <c r="B97" s="8" t="e">
        <f>COUNTIFS(#REF!,A97,#REF!,6)+COUNTIFS(教师!$A:$A,A97,教师!#REF!,5)+COUNTIFS(#REF!,A97,#REF!,6)</f>
        <v>#REF!</v>
      </c>
      <c r="C97" s="9" t="e">
        <f>SUMIFS(#REF!,#REF!,A97,#REF!,6)</f>
        <v>#REF!</v>
      </c>
      <c r="D97" s="9" t="e">
        <f>SUMIFS(教师!E:E,教师!A:A,A97,教师!#REF!,6)</f>
        <v>#REF!</v>
      </c>
      <c r="E97" s="9" t="e">
        <f>SUMIFS(#REF!,#REF!,A97,#REF!,6)</f>
        <v>#REF!</v>
      </c>
      <c r="F97" s="10" t="e">
        <f t="shared" si="40"/>
        <v>#REF!</v>
      </c>
      <c r="G97" s="11" t="e">
        <f>SUMIFS(#REF!,#REF!,A97,#REF!,6)+SUMIFS(#REF!,#REF!,A97,#REF!,6)</f>
        <v>#REF!</v>
      </c>
      <c r="H97" s="11" t="e">
        <f>SUMIFS(教师!#REF!,教师!A:A,A97,教师!#REF!,6)+SUMIFS(教师!#REF!,教师!A:A,A97,教师!#REF!,6)</f>
        <v>#REF!</v>
      </c>
      <c r="I97" s="11" t="e">
        <f>SUMIFS(#REF!,#REF!,A97,#REF!,6)+SUMIFS(#REF!,#REF!,A97,#REF!,6)</f>
        <v>#REF!</v>
      </c>
      <c r="J97" s="19" t="e">
        <f t="shared" si="41"/>
        <v>#REF!</v>
      </c>
      <c r="K97" s="32" t="e">
        <f>(SUMIFS(#REF!,#REF!,A97,#REF!,6)+SUMIFS(#REF!,#REF!,A97,#REF!,6))/10000</f>
        <v>#REF!</v>
      </c>
      <c r="L97" s="32" t="e">
        <f>(SUMIFS(教师!#REF!,教师!A:A,A97,教师!#REF!,6)+SUMIFS(教师!#REF!,教师!A:A,A97,教师!#REF!,6))/10000</f>
        <v>#REF!</v>
      </c>
      <c r="M97" s="32" t="e">
        <f>(SUMIFS(#REF!,#REF!,A97,#REF!,6)+SUMIFS(#REF!,#REF!,A97,#REF!,6))/10000</f>
        <v>#REF!</v>
      </c>
      <c r="N97" s="33" t="e">
        <f t="shared" si="42"/>
        <v>#REF!</v>
      </c>
      <c r="O97" s="15"/>
      <c r="P97" s="26" t="s">
        <v>1755</v>
      </c>
      <c r="Q97" s="28" t="e">
        <f t="shared" si="43"/>
        <v>#REF!</v>
      </c>
      <c r="R97" s="28" t="e">
        <f t="shared" si="44"/>
        <v>#REF!</v>
      </c>
      <c r="S97" s="28" t="e">
        <f t="shared" si="45"/>
        <v>#REF!</v>
      </c>
      <c r="T97" s="28" t="e">
        <f t="shared" si="46"/>
        <v>#REF!</v>
      </c>
      <c r="U97" s="15"/>
      <c r="V97" s="15"/>
      <c r="W97" s="15"/>
      <c r="X97" s="15"/>
      <c r="Y97" s="15"/>
      <c r="Z97" s="15"/>
      <c r="AA97" s="15"/>
      <c r="AB97" s="15"/>
      <c r="AC97" s="15"/>
    </row>
    <row r="98" ht="16.5" spans="1:29">
      <c r="A98" s="6" t="s">
        <v>1756</v>
      </c>
      <c r="B98" s="8" t="e">
        <f>COUNTIFS(#REF!,A98,#REF!,6)+COUNTIFS(教师!$A:$A,A98,教师!#REF!,5)+COUNTIFS(#REF!,A98,#REF!,6)</f>
        <v>#REF!</v>
      </c>
      <c r="C98" s="9" t="e">
        <f>SUMIFS(#REF!,#REF!,A98,#REF!,6)</f>
        <v>#REF!</v>
      </c>
      <c r="D98" s="9" t="e">
        <f>SUMIFS(教师!E:E,教师!A:A,A98,教师!#REF!,6)</f>
        <v>#REF!</v>
      </c>
      <c r="E98" s="9" t="e">
        <f>SUMIFS(#REF!,#REF!,A98,#REF!,6)</f>
        <v>#REF!</v>
      </c>
      <c r="F98" s="10" t="e">
        <f t="shared" si="40"/>
        <v>#REF!</v>
      </c>
      <c r="G98" s="11" t="e">
        <f>SUMIFS(#REF!,#REF!,A98,#REF!,6)+SUMIFS(#REF!,#REF!,A98,#REF!,6)</f>
        <v>#REF!</v>
      </c>
      <c r="H98" s="11" t="e">
        <f>SUMIFS(教师!#REF!,教师!A:A,A98,教师!#REF!,6)+SUMIFS(教师!#REF!,教师!A:A,A98,教师!#REF!,6)</f>
        <v>#REF!</v>
      </c>
      <c r="I98" s="11" t="e">
        <f>SUMIFS(#REF!,#REF!,A98,#REF!,6)+SUMIFS(#REF!,#REF!,A98,#REF!,6)</f>
        <v>#REF!</v>
      </c>
      <c r="J98" s="19" t="e">
        <f t="shared" si="41"/>
        <v>#REF!</v>
      </c>
      <c r="K98" s="32" t="e">
        <f>(SUMIFS(#REF!,#REF!,A98,#REF!,6)+SUMIFS(#REF!,#REF!,A98,#REF!,6))/10000</f>
        <v>#REF!</v>
      </c>
      <c r="L98" s="32" t="e">
        <f>(SUMIFS(教师!#REF!,教师!A:A,A98,教师!#REF!,6)+SUMIFS(教师!#REF!,教师!A:A,A98,教师!#REF!,6))/10000</f>
        <v>#REF!</v>
      </c>
      <c r="M98" s="32" t="e">
        <f>(SUMIFS(#REF!,#REF!,A98,#REF!,6)+SUMIFS(#REF!,#REF!,A98,#REF!,6))/10000</f>
        <v>#REF!</v>
      </c>
      <c r="N98" s="33" t="e">
        <f t="shared" si="42"/>
        <v>#REF!</v>
      </c>
      <c r="O98" s="15"/>
      <c r="P98" s="26" t="s">
        <v>1756</v>
      </c>
      <c r="Q98" s="28" t="e">
        <f t="shared" si="43"/>
        <v>#REF!</v>
      </c>
      <c r="R98" s="28" t="e">
        <f t="shared" si="44"/>
        <v>#REF!</v>
      </c>
      <c r="S98" s="28" t="e">
        <f t="shared" si="45"/>
        <v>#REF!</v>
      </c>
      <c r="T98" s="35" t="e">
        <f t="shared" si="46"/>
        <v>#REF!</v>
      </c>
      <c r="U98" s="15"/>
      <c r="V98" s="15"/>
      <c r="W98" s="15"/>
      <c r="X98" s="15"/>
      <c r="Y98" s="15"/>
      <c r="Z98" s="15"/>
      <c r="AA98" s="15"/>
      <c r="AB98" s="15"/>
      <c r="AC98" s="15"/>
    </row>
    <row r="99" ht="16.5" spans="1:29">
      <c r="A99" s="6" t="s">
        <v>1757</v>
      </c>
      <c r="B99" s="8" t="e">
        <f>COUNTIFS(#REF!,A99,#REF!,6)+COUNTIFS(教师!$A:$A,A99,教师!#REF!,5)+COUNTIFS(#REF!,A99,#REF!,6)</f>
        <v>#REF!</v>
      </c>
      <c r="C99" s="9" t="e">
        <f>SUMIFS(#REF!,#REF!,A99,#REF!,6)</f>
        <v>#REF!</v>
      </c>
      <c r="D99" s="9" t="e">
        <f>SUMIFS(教师!E:E,教师!A:A,A99,教师!#REF!,6)</f>
        <v>#REF!</v>
      </c>
      <c r="E99" s="9" t="e">
        <f>SUMIFS(#REF!,#REF!,A99,#REF!,6)</f>
        <v>#REF!</v>
      </c>
      <c r="F99" s="10" t="e">
        <f t="shared" si="40"/>
        <v>#REF!</v>
      </c>
      <c r="G99" s="11" t="e">
        <f>SUMIFS(#REF!,#REF!,A99,#REF!,6)+SUMIFS(#REF!,#REF!,A99,#REF!,6)</f>
        <v>#REF!</v>
      </c>
      <c r="H99" s="11" t="e">
        <f>SUMIFS(教师!#REF!,教师!A:A,A99,教师!#REF!,6)+SUMIFS(教师!#REF!,教师!A:A,A99,教师!#REF!,6)</f>
        <v>#REF!</v>
      </c>
      <c r="I99" s="11" t="e">
        <f>SUMIFS(#REF!,#REF!,A99,#REF!,6)+SUMIFS(#REF!,#REF!,A99,#REF!,6)</f>
        <v>#REF!</v>
      </c>
      <c r="J99" s="19" t="e">
        <f t="shared" si="41"/>
        <v>#REF!</v>
      </c>
      <c r="K99" s="32" t="e">
        <f>(SUMIFS(#REF!,#REF!,A99,#REF!,6)+SUMIFS(#REF!,#REF!,A99,#REF!,6))/10000</f>
        <v>#REF!</v>
      </c>
      <c r="L99" s="32" t="e">
        <f>(SUMIFS(教师!#REF!,教师!A:A,A99,教师!#REF!,6)+SUMIFS(教师!#REF!,教师!A:A,A99,教师!#REF!,6))/10000</f>
        <v>#REF!</v>
      </c>
      <c r="M99" s="32" t="e">
        <f>(SUMIFS(#REF!,#REF!,A99,#REF!,6)+SUMIFS(#REF!,#REF!,A99,#REF!,6))/10000</f>
        <v>#REF!</v>
      </c>
      <c r="N99" s="21" t="e">
        <f t="shared" si="42"/>
        <v>#REF!</v>
      </c>
      <c r="O99" s="15"/>
      <c r="P99" s="26" t="s">
        <v>1757</v>
      </c>
      <c r="Q99" s="28" t="e">
        <f t="shared" si="43"/>
        <v>#REF!</v>
      </c>
      <c r="R99" s="28" t="e">
        <f t="shared" si="44"/>
        <v>#REF!</v>
      </c>
      <c r="S99" s="28" t="e">
        <f t="shared" si="45"/>
        <v>#REF!</v>
      </c>
      <c r="T99" s="28" t="e">
        <f t="shared" si="46"/>
        <v>#REF!</v>
      </c>
      <c r="U99" s="15"/>
      <c r="V99" s="15"/>
      <c r="W99" s="15"/>
      <c r="X99" s="15"/>
      <c r="Y99" s="15"/>
      <c r="Z99" s="15"/>
      <c r="AA99" s="15"/>
      <c r="AB99" s="15"/>
      <c r="AC99" s="15"/>
    </row>
    <row r="100" ht="16.5" spans="1:29">
      <c r="A100" s="6" t="s">
        <v>1758</v>
      </c>
      <c r="B100" s="8" t="e">
        <f>COUNTIFS(#REF!,A100,#REF!,6)+COUNTIFS(教师!$A:$A,A100,教师!#REF!,5)+COUNTIFS(#REF!,A100,#REF!,6)</f>
        <v>#REF!</v>
      </c>
      <c r="C100" s="9" t="e">
        <f>SUMIFS(#REF!,#REF!,A100,#REF!,6)</f>
        <v>#REF!</v>
      </c>
      <c r="D100" s="9" t="e">
        <f>SUMIFS(教师!E:E,教师!A:A,A100,教师!#REF!,6)</f>
        <v>#REF!</v>
      </c>
      <c r="E100" s="9" t="e">
        <f>SUMIFS(#REF!,#REF!,A100,#REF!,6)</f>
        <v>#REF!</v>
      </c>
      <c r="F100" s="10" t="e">
        <f t="shared" si="40"/>
        <v>#REF!</v>
      </c>
      <c r="G100" s="11" t="e">
        <f>SUMIFS(#REF!,#REF!,A100,#REF!,6)+SUMIFS(#REF!,#REF!,A100,#REF!,6)</f>
        <v>#REF!</v>
      </c>
      <c r="H100" s="11" t="e">
        <f>SUMIFS(教师!#REF!,教师!A:A,A100,教师!#REF!,6)+SUMIFS(教师!#REF!,教师!A:A,A100,教师!#REF!,6)</f>
        <v>#REF!</v>
      </c>
      <c r="I100" s="11" t="e">
        <f>SUMIFS(#REF!,#REF!,A100,#REF!,6)+SUMIFS(#REF!,#REF!,A100,#REF!,6)</f>
        <v>#REF!</v>
      </c>
      <c r="J100" s="19" t="e">
        <f t="shared" si="41"/>
        <v>#REF!</v>
      </c>
      <c r="K100" s="32" t="e">
        <f>(SUMIFS(#REF!,#REF!,A100,#REF!,6)+SUMIFS(#REF!,#REF!,A100,#REF!,6))/10000</f>
        <v>#REF!</v>
      </c>
      <c r="L100" s="32" t="e">
        <f>(SUMIFS(教师!#REF!,教师!A:A,A100,教师!#REF!,6)+SUMIFS(教师!#REF!,教师!A:A,A100,教师!#REF!,6))/10000</f>
        <v>#REF!</v>
      </c>
      <c r="M100" s="32" t="e">
        <f>(SUMIFS(#REF!,#REF!,A100,#REF!,6)+SUMIFS(#REF!,#REF!,A100,#REF!,6))/10000</f>
        <v>#REF!</v>
      </c>
      <c r="N100" s="33" t="e">
        <f t="shared" si="42"/>
        <v>#REF!</v>
      </c>
      <c r="O100" s="15"/>
      <c r="P100" s="26" t="s">
        <v>1758</v>
      </c>
      <c r="Q100" s="28" t="e">
        <f t="shared" si="43"/>
        <v>#REF!</v>
      </c>
      <c r="R100" s="28" t="e">
        <f t="shared" si="44"/>
        <v>#REF!</v>
      </c>
      <c r="S100" s="28" t="e">
        <f t="shared" si="45"/>
        <v>#REF!</v>
      </c>
      <c r="T100" s="28" t="e">
        <f t="shared" si="46"/>
        <v>#REF!</v>
      </c>
      <c r="U100" s="15"/>
      <c r="V100" s="15"/>
      <c r="W100" s="15"/>
      <c r="X100" s="15"/>
      <c r="Y100" s="15"/>
      <c r="Z100" s="15"/>
      <c r="AA100" s="15"/>
      <c r="AB100" s="15"/>
      <c r="AC100" s="15"/>
    </row>
    <row r="101" ht="16.5" spans="1:29">
      <c r="A101" s="6" t="s">
        <v>1759</v>
      </c>
      <c r="B101" s="8" t="e">
        <f>COUNTIFS(#REF!,A101,#REF!,6)+COUNTIFS(教师!$A:$A,A101,教师!#REF!,5)+COUNTIFS(#REF!,A101,#REF!,6)</f>
        <v>#REF!</v>
      </c>
      <c r="C101" s="9" t="e">
        <f>SUMIFS(#REF!,#REF!,A101,#REF!,6)</f>
        <v>#REF!</v>
      </c>
      <c r="D101" s="9" t="e">
        <f>SUMIFS(教师!E:E,教师!A:A,A101,教师!#REF!,6)</f>
        <v>#REF!</v>
      </c>
      <c r="E101" s="9" t="e">
        <f>SUMIFS(#REF!,#REF!,A101,#REF!,6)</f>
        <v>#REF!</v>
      </c>
      <c r="F101" s="10" t="e">
        <f t="shared" si="40"/>
        <v>#REF!</v>
      </c>
      <c r="G101" s="11" t="e">
        <f>SUMIFS(#REF!,#REF!,A101,#REF!,6)+SUMIFS(#REF!,#REF!,A101,#REF!,6)</f>
        <v>#REF!</v>
      </c>
      <c r="H101" s="11" t="e">
        <f>SUMIFS(教师!#REF!,教师!A:A,A101,教师!#REF!,6)+SUMIFS(教师!#REF!,教师!A:A,A101,教师!#REF!,6)</f>
        <v>#REF!</v>
      </c>
      <c r="I101" s="11" t="e">
        <f>SUMIFS(#REF!,#REF!,A101,#REF!,6)+SUMIFS(#REF!,#REF!,A101,#REF!,6)</f>
        <v>#REF!</v>
      </c>
      <c r="J101" s="19" t="e">
        <f t="shared" si="41"/>
        <v>#REF!</v>
      </c>
      <c r="K101" s="32" t="e">
        <f>(SUMIFS(#REF!,#REF!,A101,#REF!,6)+SUMIFS(#REF!,#REF!,A101,#REF!,6))/10000</f>
        <v>#REF!</v>
      </c>
      <c r="L101" s="32" t="e">
        <f>(SUMIFS(教师!#REF!,教师!A:A,A101,教师!#REF!,6)+SUMIFS(教师!#REF!,教师!A:A,A101,教师!#REF!,6))/10000</f>
        <v>#REF!</v>
      </c>
      <c r="M101" s="32" t="e">
        <f>(SUMIFS(#REF!,#REF!,A101,#REF!,6)+SUMIFS(#REF!,#REF!,A101,#REF!,6))/10000</f>
        <v>#REF!</v>
      </c>
      <c r="N101" s="33" t="e">
        <f t="shared" si="42"/>
        <v>#REF!</v>
      </c>
      <c r="O101" s="15"/>
      <c r="P101" s="26" t="s">
        <v>1759</v>
      </c>
      <c r="Q101" s="28" t="e">
        <f t="shared" si="43"/>
        <v>#REF!</v>
      </c>
      <c r="R101" s="28" t="e">
        <f t="shared" si="44"/>
        <v>#REF!</v>
      </c>
      <c r="S101" s="28" t="e">
        <f t="shared" si="45"/>
        <v>#REF!</v>
      </c>
      <c r="T101" s="28" t="e">
        <f t="shared" si="46"/>
        <v>#REF!</v>
      </c>
      <c r="U101" s="15"/>
      <c r="V101" s="15"/>
      <c r="W101" s="15"/>
      <c r="X101" s="15"/>
      <c r="Y101" s="15"/>
      <c r="Z101" s="15"/>
      <c r="AA101" s="15"/>
      <c r="AB101" s="15"/>
      <c r="AC101" s="15"/>
    </row>
    <row r="102" ht="16.5" spans="1:29">
      <c r="A102" s="6" t="s">
        <v>1760</v>
      </c>
      <c r="B102" s="8" t="e">
        <f>COUNTIFS(#REF!,A102,#REF!,6)+COUNTIFS(教师!$A:$A,A102,教师!#REF!,5)+COUNTIFS(#REF!,A102,#REF!,6)</f>
        <v>#REF!</v>
      </c>
      <c r="C102" s="9" t="e">
        <f>SUMIFS(#REF!,#REF!,A102,#REF!,6)</f>
        <v>#REF!</v>
      </c>
      <c r="D102" s="9" t="e">
        <f>SUMIFS(教师!E:E,教师!A:A,A102,教师!#REF!,6)</f>
        <v>#REF!</v>
      </c>
      <c r="E102" s="9" t="e">
        <f>SUMIFS(#REF!,#REF!,A102,#REF!,6)</f>
        <v>#REF!</v>
      </c>
      <c r="F102" s="10" t="e">
        <f t="shared" si="40"/>
        <v>#REF!</v>
      </c>
      <c r="G102" s="11" t="e">
        <f>SUMIFS(#REF!,#REF!,A102,#REF!,6)+SUMIFS(#REF!,#REF!,A102,#REF!,6)</f>
        <v>#REF!</v>
      </c>
      <c r="H102" s="11" t="e">
        <f>SUMIFS(教师!#REF!,教师!A:A,A102,教师!#REF!,6)+SUMIFS(教师!#REF!,教师!A:A,A102,教师!#REF!,6)</f>
        <v>#REF!</v>
      </c>
      <c r="I102" s="11" t="e">
        <f>SUMIFS(#REF!,#REF!,A102,#REF!,6)+SUMIFS(#REF!,#REF!,A102,#REF!,6)</f>
        <v>#REF!</v>
      </c>
      <c r="J102" s="19" t="e">
        <f t="shared" si="41"/>
        <v>#REF!</v>
      </c>
      <c r="K102" s="32" t="e">
        <f>(SUMIFS(#REF!,#REF!,A102,#REF!,6)+SUMIFS(#REF!,#REF!,A102,#REF!,6))/10000</f>
        <v>#REF!</v>
      </c>
      <c r="L102" s="32" t="e">
        <f>(SUMIFS(教师!#REF!,教师!A:A,A102,教师!#REF!,6)+SUMIFS(教师!#REF!,教师!A:A,A102,教师!#REF!,6))/10000</f>
        <v>#REF!</v>
      </c>
      <c r="M102" s="32" t="e">
        <f>(SUMIFS(#REF!,#REF!,A102,#REF!,6)+SUMIFS(#REF!,#REF!,A102,#REF!,6))/10000</f>
        <v>#REF!</v>
      </c>
      <c r="N102" s="21" t="e">
        <f t="shared" si="42"/>
        <v>#REF!</v>
      </c>
      <c r="O102" s="15"/>
      <c r="P102" s="26" t="s">
        <v>1760</v>
      </c>
      <c r="Q102" s="28" t="e">
        <f t="shared" si="43"/>
        <v>#REF!</v>
      </c>
      <c r="R102" s="28" t="e">
        <f t="shared" si="44"/>
        <v>#REF!</v>
      </c>
      <c r="S102" s="28" t="e">
        <f t="shared" si="45"/>
        <v>#REF!</v>
      </c>
      <c r="T102" s="35" t="e">
        <f t="shared" si="46"/>
        <v>#REF!</v>
      </c>
      <c r="U102" s="15"/>
      <c r="V102" s="15"/>
      <c r="W102" s="15"/>
      <c r="X102" s="15"/>
      <c r="Y102" s="15"/>
      <c r="Z102" s="15"/>
      <c r="AA102" s="15"/>
      <c r="AB102" s="15"/>
      <c r="AC102" s="15"/>
    </row>
    <row r="103" ht="16.5" spans="1:29">
      <c r="A103" s="6" t="s">
        <v>1761</v>
      </c>
      <c r="B103" s="8" t="e">
        <f>COUNTIFS(#REF!,A103,#REF!,6)+COUNTIFS(教师!$A:$A,A103,教师!#REF!,5)+COUNTIFS(#REF!,A103,#REF!,6)</f>
        <v>#REF!</v>
      </c>
      <c r="C103" s="9" t="e">
        <f>SUMIFS(#REF!,#REF!,A103,#REF!,6)</f>
        <v>#REF!</v>
      </c>
      <c r="D103" s="9" t="e">
        <f>SUMIFS(教师!E:E,教师!A:A,A103,教师!#REF!,6)</f>
        <v>#REF!</v>
      </c>
      <c r="E103" s="9" t="e">
        <f>SUMIFS(#REF!,#REF!,A103,#REF!,6)</f>
        <v>#REF!</v>
      </c>
      <c r="F103" s="10" t="e">
        <f t="shared" si="40"/>
        <v>#REF!</v>
      </c>
      <c r="G103" s="11" t="e">
        <f>SUMIFS(#REF!,#REF!,A103,#REF!,6)+SUMIFS(#REF!,#REF!,A103,#REF!,6)</f>
        <v>#REF!</v>
      </c>
      <c r="H103" s="11" t="e">
        <f>SUMIFS(教师!#REF!,教师!A:A,A103,教师!#REF!,6)+SUMIFS(教师!#REF!,教师!A:A,A103,教师!#REF!,6)</f>
        <v>#REF!</v>
      </c>
      <c r="I103" s="11" t="e">
        <f>SUMIFS(#REF!,#REF!,A103,#REF!,6)+SUMIFS(#REF!,#REF!,A103,#REF!,6)</f>
        <v>#REF!</v>
      </c>
      <c r="J103" s="19" t="e">
        <f t="shared" si="41"/>
        <v>#REF!</v>
      </c>
      <c r="K103" s="32" t="e">
        <f>(SUMIFS(#REF!,#REF!,A103,#REF!,6)+SUMIFS(#REF!,#REF!,A103,#REF!,6))/10000</f>
        <v>#REF!</v>
      </c>
      <c r="L103" s="32" t="e">
        <f>(SUMIFS(教师!#REF!,教师!A:A,A103,教师!#REF!,6)+SUMIFS(教师!#REF!,教师!A:A,A103,教师!#REF!,6))/10000</f>
        <v>#REF!</v>
      </c>
      <c r="M103" s="20" t="e">
        <f>(SUMIFS(#REF!,#REF!,A103,#REF!,6)+SUMIFS(#REF!,#REF!,A103,#REF!,6))/10000</f>
        <v>#REF!</v>
      </c>
      <c r="N103" s="21" t="e">
        <f t="shared" si="42"/>
        <v>#REF!</v>
      </c>
      <c r="O103" s="15"/>
      <c r="P103" s="26" t="s">
        <v>1761</v>
      </c>
      <c r="Q103" s="28" t="e">
        <f t="shared" si="43"/>
        <v>#REF!</v>
      </c>
      <c r="R103" s="28" t="e">
        <f t="shared" si="44"/>
        <v>#REF!</v>
      </c>
      <c r="S103" s="28" t="e">
        <f t="shared" si="45"/>
        <v>#REF!</v>
      </c>
      <c r="T103" s="35" t="e">
        <f t="shared" si="46"/>
        <v>#REF!</v>
      </c>
      <c r="U103" s="15"/>
      <c r="V103" s="15"/>
      <c r="W103" s="15"/>
      <c r="X103" s="15"/>
      <c r="Y103" s="15"/>
      <c r="Z103" s="15"/>
      <c r="AA103" s="15"/>
      <c r="AB103" s="15"/>
      <c r="AC103" s="15"/>
    </row>
    <row r="104" ht="16.5" spans="1:29">
      <c r="A104" s="6" t="s">
        <v>1762</v>
      </c>
      <c r="B104" s="8" t="e">
        <f>COUNTIFS(#REF!,A104,#REF!,6)+COUNTIFS(教师!$A:$A,A104,教师!#REF!,5)+COUNTIFS(#REF!,A104,#REF!,6)</f>
        <v>#REF!</v>
      </c>
      <c r="C104" s="9" t="e">
        <f>SUMIFS(#REF!,#REF!,A104,#REF!,6)</f>
        <v>#REF!</v>
      </c>
      <c r="D104" s="9" t="e">
        <f>SUMIFS(教师!E:E,教师!A:A,A104,教师!#REF!,6)</f>
        <v>#REF!</v>
      </c>
      <c r="E104" s="9" t="e">
        <f>SUMIFS(#REF!,#REF!,A104,#REF!,6)</f>
        <v>#REF!</v>
      </c>
      <c r="F104" s="10" t="e">
        <f t="shared" si="40"/>
        <v>#REF!</v>
      </c>
      <c r="G104" s="11" t="e">
        <f>SUMIFS(#REF!,#REF!,A104,#REF!,6)+SUMIFS(#REF!,#REF!,A104,#REF!,6)</f>
        <v>#REF!</v>
      </c>
      <c r="H104" s="11" t="e">
        <f>SUMIFS(教师!#REF!,教师!A:A,A104,教师!#REF!,6)+SUMIFS(教师!#REF!,教师!A:A,A104,教师!#REF!,6)</f>
        <v>#REF!</v>
      </c>
      <c r="I104" s="11" t="e">
        <f>SUMIFS(#REF!,#REF!,A104,#REF!,6)+SUMIFS(#REF!,#REF!,A104,#REF!,6)</f>
        <v>#REF!</v>
      </c>
      <c r="J104" s="19" t="e">
        <f t="shared" si="41"/>
        <v>#REF!</v>
      </c>
      <c r="K104" s="32" t="e">
        <f>(SUMIFS(#REF!,#REF!,A104,#REF!,6)+SUMIFS(#REF!,#REF!,A104,#REF!,6))/10000</f>
        <v>#REF!</v>
      </c>
      <c r="L104" s="32" t="e">
        <f>(SUMIFS(教师!#REF!,教师!A:A,A104,教师!#REF!,6)+SUMIFS(教师!#REF!,教师!A:A,A104,教师!#REF!,6))/10000</f>
        <v>#REF!</v>
      </c>
      <c r="M104" s="32" t="e">
        <f>(SUMIFS(#REF!,#REF!,A104,#REF!,6)+SUMIFS(#REF!,#REF!,A104,#REF!,6))/10000</f>
        <v>#REF!</v>
      </c>
      <c r="N104" s="33" t="e">
        <f t="shared" si="42"/>
        <v>#REF!</v>
      </c>
      <c r="O104" s="15"/>
      <c r="P104" s="26" t="s">
        <v>1762</v>
      </c>
      <c r="Q104" s="28" t="e">
        <f t="shared" si="43"/>
        <v>#REF!</v>
      </c>
      <c r="R104" s="28" t="e">
        <f t="shared" si="44"/>
        <v>#REF!</v>
      </c>
      <c r="S104" s="28" t="e">
        <f t="shared" si="45"/>
        <v>#REF!</v>
      </c>
      <c r="T104" s="35" t="e">
        <f t="shared" si="46"/>
        <v>#REF!</v>
      </c>
      <c r="U104" s="15"/>
      <c r="V104" s="15"/>
      <c r="W104" s="15"/>
      <c r="X104" s="15"/>
      <c r="Y104" s="15"/>
      <c r="Z104" s="15"/>
      <c r="AA104" s="15"/>
      <c r="AB104" s="15"/>
      <c r="AC104" s="15"/>
    </row>
    <row r="105" ht="16.5" spans="1:29">
      <c r="A105" s="6" t="s">
        <v>1763</v>
      </c>
      <c r="B105" s="8" t="e">
        <f>COUNTIFS(#REF!,A105,#REF!,6)+COUNTIFS(教师!$A:$A,A105,教师!#REF!,5)+COUNTIFS(#REF!,A105,#REF!,6)</f>
        <v>#REF!</v>
      </c>
      <c r="C105" s="9" t="e">
        <f>SUMIFS(#REF!,#REF!,A105,#REF!,6)</f>
        <v>#REF!</v>
      </c>
      <c r="D105" s="9" t="e">
        <f>SUMIFS(教师!E:E,教师!A:A,A105,教师!#REF!,6)</f>
        <v>#REF!</v>
      </c>
      <c r="E105" s="9" t="e">
        <f>SUMIFS(#REF!,#REF!,A105,#REF!,6)</f>
        <v>#REF!</v>
      </c>
      <c r="F105" s="10" t="e">
        <f t="shared" si="40"/>
        <v>#REF!</v>
      </c>
      <c r="G105" s="11" t="e">
        <f>SUMIFS(#REF!,#REF!,A105,#REF!,6)+SUMIFS(#REF!,#REF!,A105,#REF!,6)</f>
        <v>#REF!</v>
      </c>
      <c r="H105" s="11" t="e">
        <f>SUMIFS(教师!#REF!,教师!A:A,A105,教师!#REF!,6)+SUMIFS(教师!#REF!,教师!A:A,A105,教师!#REF!,6)</f>
        <v>#REF!</v>
      </c>
      <c r="I105" s="11" t="e">
        <f>SUMIFS(#REF!,#REF!,A105,#REF!,6)+SUMIFS(#REF!,#REF!,A105,#REF!,6)</f>
        <v>#REF!</v>
      </c>
      <c r="J105" s="19" t="e">
        <f t="shared" si="41"/>
        <v>#REF!</v>
      </c>
      <c r="K105" s="32" t="e">
        <f>(SUMIFS(#REF!,#REF!,A105,#REF!,6)+SUMIFS(#REF!,#REF!,A105,#REF!,6))/10000</f>
        <v>#REF!</v>
      </c>
      <c r="L105" s="32" t="e">
        <f>(SUMIFS(教师!#REF!,教师!A:A,A105,教师!#REF!,6)+SUMIFS(教师!#REF!,教师!A:A,A105,教师!#REF!,6))/10000</f>
        <v>#REF!</v>
      </c>
      <c r="M105" s="32" t="e">
        <f>(SUMIFS(#REF!,#REF!,A105,#REF!,6)+SUMIFS(#REF!,#REF!,A105,#REF!,6))/10000</f>
        <v>#REF!</v>
      </c>
      <c r="N105" s="33" t="e">
        <f t="shared" si="42"/>
        <v>#REF!</v>
      </c>
      <c r="O105" s="15"/>
      <c r="P105" s="26" t="s">
        <v>1763</v>
      </c>
      <c r="Q105" s="28" t="e">
        <f t="shared" si="43"/>
        <v>#REF!</v>
      </c>
      <c r="R105" s="28" t="e">
        <f t="shared" si="44"/>
        <v>#REF!</v>
      </c>
      <c r="S105" s="28" t="e">
        <f t="shared" si="45"/>
        <v>#REF!</v>
      </c>
      <c r="T105" s="28" t="e">
        <f t="shared" si="46"/>
        <v>#REF!</v>
      </c>
      <c r="U105" s="15"/>
      <c r="V105" s="15"/>
      <c r="W105" s="15"/>
      <c r="X105" s="15"/>
      <c r="Y105" s="15"/>
      <c r="Z105" s="15"/>
      <c r="AA105" s="15"/>
      <c r="AB105" s="15"/>
      <c r="AC105" s="15"/>
    </row>
    <row r="106" ht="16.5" spans="1:29">
      <c r="A106" s="6" t="s">
        <v>1764</v>
      </c>
      <c r="B106" s="8" t="e">
        <f>COUNTIFS(#REF!,A106,#REF!,6)+COUNTIFS(教师!$A:$A,A106,教师!#REF!,5)+COUNTIFS(#REF!,A106,#REF!,6)</f>
        <v>#REF!</v>
      </c>
      <c r="C106" s="9" t="e">
        <f>SUMIFS(#REF!,#REF!,A106,#REF!,6)</f>
        <v>#REF!</v>
      </c>
      <c r="D106" s="9" t="e">
        <f>SUMIFS(教师!E:E,教师!A:A,A106,教师!#REF!,6)</f>
        <v>#REF!</v>
      </c>
      <c r="E106" s="9" t="e">
        <f>SUMIFS(#REF!,#REF!,A106,#REF!,6)</f>
        <v>#REF!</v>
      </c>
      <c r="F106" s="10" t="e">
        <f t="shared" si="40"/>
        <v>#REF!</v>
      </c>
      <c r="G106" s="11" t="e">
        <f>SUMIFS(#REF!,#REF!,A106,#REF!,6)+SUMIFS(#REF!,#REF!,A106,#REF!,6)</f>
        <v>#REF!</v>
      </c>
      <c r="H106" s="11" t="e">
        <f>SUMIFS(教师!#REF!,教师!A:A,A106,教师!#REF!,6)+SUMIFS(教师!#REF!,教师!A:A,A106,教师!#REF!,6)</f>
        <v>#REF!</v>
      </c>
      <c r="I106" s="11" t="e">
        <f>SUMIFS(#REF!,#REF!,A106,#REF!,6)+SUMIFS(#REF!,#REF!,A106,#REF!,6)</f>
        <v>#REF!</v>
      </c>
      <c r="J106" s="19" t="e">
        <f t="shared" si="41"/>
        <v>#REF!</v>
      </c>
      <c r="K106" s="32" t="e">
        <f>(SUMIFS(#REF!,#REF!,A106,#REF!,6)+SUMIFS(#REF!,#REF!,A106,#REF!,6))/10000</f>
        <v>#REF!</v>
      </c>
      <c r="L106" s="32" t="e">
        <f>(SUMIFS(教师!#REF!,教师!A:A,A106,教师!#REF!,6)+SUMIFS(教师!#REF!,教师!A:A,A106,教师!#REF!,6))/10000</f>
        <v>#REF!</v>
      </c>
      <c r="M106" s="32" t="e">
        <f>(SUMIFS(#REF!,#REF!,A106,#REF!,6)+SUMIFS(#REF!,#REF!,A106,#REF!,6))/10000</f>
        <v>#REF!</v>
      </c>
      <c r="N106" s="33" t="e">
        <f t="shared" si="42"/>
        <v>#REF!</v>
      </c>
      <c r="O106" s="15"/>
      <c r="P106" s="26" t="s">
        <v>1764</v>
      </c>
      <c r="Q106" s="28" t="e">
        <f t="shared" si="43"/>
        <v>#REF!</v>
      </c>
      <c r="R106" s="28" t="e">
        <f t="shared" si="44"/>
        <v>#REF!</v>
      </c>
      <c r="S106" s="28" t="e">
        <f t="shared" si="45"/>
        <v>#REF!</v>
      </c>
      <c r="T106" s="28" t="e">
        <f t="shared" si="46"/>
        <v>#REF!</v>
      </c>
      <c r="U106" s="15"/>
      <c r="V106" s="15"/>
      <c r="W106" s="15"/>
      <c r="X106" s="15"/>
      <c r="Y106" s="15"/>
      <c r="Z106" s="15"/>
      <c r="AA106" s="15"/>
      <c r="AB106" s="15"/>
      <c r="AC106" s="15"/>
    </row>
    <row r="107" ht="16.5" spans="1:29">
      <c r="A107" s="8" t="s">
        <v>1765</v>
      </c>
      <c r="B107" s="8" t="e">
        <f t="shared" ref="B107:N107" si="47">SUM(B93:B106)</f>
        <v>#REF!</v>
      </c>
      <c r="C107" s="12" t="e">
        <f t="shared" si="47"/>
        <v>#REF!</v>
      </c>
      <c r="D107" s="12" t="e">
        <f t="shared" si="47"/>
        <v>#REF!</v>
      </c>
      <c r="E107" s="12" t="e">
        <f t="shared" si="47"/>
        <v>#REF!</v>
      </c>
      <c r="F107" s="12" t="e">
        <f t="shared" si="47"/>
        <v>#REF!</v>
      </c>
      <c r="G107" s="13" t="e">
        <f t="shared" si="47"/>
        <v>#REF!</v>
      </c>
      <c r="H107" s="13" t="e">
        <f t="shared" si="47"/>
        <v>#REF!</v>
      </c>
      <c r="I107" s="13" t="e">
        <f t="shared" si="47"/>
        <v>#REF!</v>
      </c>
      <c r="J107" s="13" t="e">
        <f t="shared" si="47"/>
        <v>#REF!</v>
      </c>
      <c r="K107" s="22" t="e">
        <f t="shared" si="47"/>
        <v>#REF!</v>
      </c>
      <c r="L107" s="22" t="e">
        <f t="shared" si="47"/>
        <v>#REF!</v>
      </c>
      <c r="M107" s="22" t="e">
        <f t="shared" si="47"/>
        <v>#REF!</v>
      </c>
      <c r="N107" s="22" t="e">
        <f t="shared" si="47"/>
        <v>#REF!</v>
      </c>
      <c r="O107" s="15"/>
      <c r="P107" s="29" t="s">
        <v>1765</v>
      </c>
      <c r="Q107" s="28" t="e">
        <f t="shared" si="43"/>
        <v>#REF!</v>
      </c>
      <c r="R107" s="28" t="e">
        <f t="shared" si="44"/>
        <v>#REF!</v>
      </c>
      <c r="S107" s="28" t="e">
        <f t="shared" si="45"/>
        <v>#REF!</v>
      </c>
      <c r="T107" s="35" t="e">
        <f t="shared" si="46"/>
        <v>#REF!</v>
      </c>
      <c r="U107" s="15"/>
      <c r="V107" s="15"/>
      <c r="W107" s="15"/>
      <c r="X107" s="15"/>
      <c r="Y107" s="15"/>
      <c r="Z107" s="15"/>
      <c r="AA107" s="15"/>
      <c r="AB107" s="15"/>
      <c r="AC107" s="15"/>
    </row>
    <row r="108" ht="16.5" spans="1:29">
      <c r="A108" s="15"/>
      <c r="B108" s="14"/>
      <c r="C108" s="14"/>
      <c r="D108" s="14"/>
      <c r="E108" s="14"/>
      <c r="F108" s="14"/>
      <c r="G108" s="14"/>
      <c r="H108" s="14"/>
      <c r="I108" s="14"/>
      <c r="J108" s="14"/>
      <c r="K108" s="14"/>
      <c r="L108" s="14"/>
      <c r="M108" s="14"/>
      <c r="N108" s="14"/>
      <c r="O108" s="15"/>
      <c r="P108" s="15"/>
      <c r="Q108" s="14"/>
      <c r="R108" s="14"/>
      <c r="S108" s="14"/>
      <c r="T108" s="14"/>
      <c r="U108" s="15"/>
      <c r="V108" s="15"/>
      <c r="W108" s="15"/>
      <c r="X108" s="15"/>
      <c r="Y108" s="15"/>
      <c r="Z108" s="15"/>
      <c r="AA108" s="15"/>
      <c r="AB108" s="15"/>
      <c r="AC108" s="15"/>
    </row>
    <row r="109" ht="16.5" spans="1:29">
      <c r="A109" s="15"/>
      <c r="B109" s="14"/>
      <c r="C109" s="14"/>
      <c r="D109" s="14"/>
      <c r="E109" s="14"/>
      <c r="F109" s="14"/>
      <c r="G109" s="14"/>
      <c r="H109" s="14"/>
      <c r="I109" s="14"/>
      <c r="J109" s="14"/>
      <c r="K109" s="14"/>
      <c r="L109" s="14"/>
      <c r="M109" s="14"/>
      <c r="N109" s="14"/>
      <c r="O109" s="15"/>
      <c r="P109" s="15"/>
      <c r="Q109" s="14"/>
      <c r="R109" s="14"/>
      <c r="S109" s="14"/>
      <c r="T109" s="14"/>
      <c r="U109" s="15"/>
      <c r="V109" s="15"/>
      <c r="W109" s="15"/>
      <c r="X109" s="15"/>
      <c r="Y109" s="15"/>
      <c r="Z109" s="15"/>
      <c r="AA109" s="15"/>
      <c r="AB109" s="15"/>
      <c r="AC109" s="15"/>
    </row>
    <row r="110" ht="16.5" spans="1:29">
      <c r="A110" s="15"/>
      <c r="B110" s="14"/>
      <c r="C110" s="14"/>
      <c r="D110" s="14"/>
      <c r="E110" s="14"/>
      <c r="F110" s="14"/>
      <c r="G110" s="14"/>
      <c r="H110" s="14"/>
      <c r="I110" s="14"/>
      <c r="J110" s="14"/>
      <c r="K110" s="14"/>
      <c r="L110" s="14"/>
      <c r="M110" s="14"/>
      <c r="N110" s="14"/>
      <c r="O110" s="15"/>
      <c r="P110" s="15"/>
      <c r="Q110" s="14"/>
      <c r="R110" s="14"/>
      <c r="S110" s="14"/>
      <c r="T110" s="14"/>
      <c r="U110" s="15"/>
      <c r="V110" s="15"/>
      <c r="W110" s="15"/>
      <c r="X110" s="15"/>
      <c r="Y110" s="15"/>
      <c r="Z110" s="15"/>
      <c r="AA110" s="15"/>
      <c r="AB110" s="15"/>
      <c r="AC110" s="15"/>
    </row>
    <row r="111" ht="16.5" spans="1:29">
      <c r="A111" s="15"/>
      <c r="B111" s="14"/>
      <c r="C111" s="14"/>
      <c r="D111" s="14"/>
      <c r="E111" s="14"/>
      <c r="F111" s="14"/>
      <c r="G111" s="14"/>
      <c r="H111" s="14"/>
      <c r="I111" s="14"/>
      <c r="J111" s="14"/>
      <c r="K111" s="14"/>
      <c r="L111" s="14"/>
      <c r="M111" s="14"/>
      <c r="N111" s="14"/>
      <c r="O111" s="15"/>
      <c r="P111" s="15"/>
      <c r="Q111" s="14"/>
      <c r="R111" s="14"/>
      <c r="S111" s="14"/>
      <c r="T111" s="14"/>
      <c r="U111" s="15"/>
      <c r="V111" s="15"/>
      <c r="W111" s="15"/>
      <c r="X111" s="15"/>
      <c r="Y111" s="15"/>
      <c r="Z111" s="15"/>
      <c r="AA111" s="15"/>
      <c r="AB111" s="15"/>
      <c r="AC111" s="15"/>
    </row>
    <row r="112" ht="16.5" spans="1:29">
      <c r="A112" s="15"/>
      <c r="B112" s="14"/>
      <c r="C112" s="14"/>
      <c r="D112" s="14"/>
      <c r="E112" s="14"/>
      <c r="F112" s="14"/>
      <c r="G112" s="14"/>
      <c r="H112" s="14"/>
      <c r="I112" s="14"/>
      <c r="J112" s="14"/>
      <c r="K112" s="14"/>
      <c r="L112" s="14"/>
      <c r="M112" s="14"/>
      <c r="N112" s="14"/>
      <c r="O112" s="15"/>
      <c r="P112" s="15"/>
      <c r="Q112" s="14"/>
      <c r="R112" s="14"/>
      <c r="S112" s="14"/>
      <c r="T112" s="14"/>
      <c r="U112" s="15"/>
      <c r="V112" s="15"/>
      <c r="W112" s="15"/>
      <c r="X112" s="15"/>
      <c r="Y112" s="15"/>
      <c r="Z112" s="15"/>
      <c r="AA112" s="15"/>
      <c r="AB112" s="15"/>
      <c r="AC112" s="15"/>
    </row>
    <row r="113" ht="16.5" spans="1:29">
      <c r="A113" s="15"/>
      <c r="B113" s="14"/>
      <c r="C113" s="14"/>
      <c r="D113" s="14"/>
      <c r="E113" s="14"/>
      <c r="F113" s="14"/>
      <c r="G113" s="14"/>
      <c r="H113" s="14"/>
      <c r="I113" s="14"/>
      <c r="J113" s="14"/>
      <c r="K113" s="14"/>
      <c r="L113" s="14"/>
      <c r="M113" s="14"/>
      <c r="N113" s="14"/>
      <c r="O113" s="15"/>
      <c r="P113" s="15"/>
      <c r="Q113" s="14"/>
      <c r="R113" s="14"/>
      <c r="S113" s="14"/>
      <c r="T113" s="14"/>
      <c r="U113" s="15"/>
      <c r="V113" s="15"/>
      <c r="W113" s="15"/>
      <c r="X113" s="15"/>
      <c r="Y113" s="15"/>
      <c r="Z113" s="15"/>
      <c r="AA113" s="15"/>
      <c r="AB113" s="15"/>
      <c r="AC113" s="15"/>
    </row>
    <row r="114" ht="16.5" spans="1:29">
      <c r="A114" s="15"/>
      <c r="B114" s="14"/>
      <c r="C114" s="14"/>
      <c r="D114" s="14"/>
      <c r="E114" s="14"/>
      <c r="F114" s="14"/>
      <c r="G114" s="14"/>
      <c r="H114" s="14"/>
      <c r="I114" s="14"/>
      <c r="J114" s="14"/>
      <c r="K114" s="14"/>
      <c r="L114" s="14"/>
      <c r="M114" s="14"/>
      <c r="N114" s="14"/>
      <c r="O114" s="15"/>
      <c r="P114" s="15"/>
      <c r="Q114" s="14"/>
      <c r="R114" s="14"/>
      <c r="S114" s="14"/>
      <c r="T114" s="14"/>
      <c r="U114" s="15"/>
      <c r="V114" s="15"/>
      <c r="W114" s="15"/>
      <c r="X114" s="15"/>
      <c r="Y114" s="15"/>
      <c r="Z114" s="15"/>
      <c r="AA114" s="15"/>
      <c r="AB114" s="15"/>
      <c r="AC114" s="15"/>
    </row>
    <row r="115" ht="16.5" spans="1:29">
      <c r="A115" s="15"/>
      <c r="B115" s="14"/>
      <c r="C115" s="14"/>
      <c r="D115" s="14"/>
      <c r="E115" s="14"/>
      <c r="F115" s="14"/>
      <c r="G115" s="14"/>
      <c r="H115" s="14"/>
      <c r="I115" s="14"/>
      <c r="J115" s="14"/>
      <c r="K115" s="14"/>
      <c r="L115" s="14"/>
      <c r="M115" s="14"/>
      <c r="N115" s="14"/>
      <c r="O115" s="15"/>
      <c r="P115" s="15"/>
      <c r="Q115" s="14"/>
      <c r="R115" s="14"/>
      <c r="S115" s="14"/>
      <c r="T115" s="14"/>
      <c r="U115" s="15"/>
      <c r="V115" s="15"/>
      <c r="W115" s="15"/>
      <c r="X115" s="15"/>
      <c r="Y115" s="15"/>
      <c r="Z115" s="15"/>
      <c r="AA115" s="15"/>
      <c r="AB115" s="15"/>
      <c r="AC115" s="15"/>
    </row>
    <row r="116" ht="16.5" spans="1:29">
      <c r="A116" s="15"/>
      <c r="B116" s="14"/>
      <c r="C116" s="14"/>
      <c r="D116" s="14"/>
      <c r="E116" s="14"/>
      <c r="F116" s="14"/>
      <c r="G116" s="14"/>
      <c r="H116" s="14"/>
      <c r="I116" s="14"/>
      <c r="J116" s="14"/>
      <c r="K116" s="14"/>
      <c r="L116" s="14"/>
      <c r="M116" s="14"/>
      <c r="N116" s="14"/>
      <c r="O116" s="15"/>
      <c r="P116" s="15"/>
      <c r="Q116" s="14"/>
      <c r="R116" s="14"/>
      <c r="S116" s="14"/>
      <c r="T116" s="14"/>
      <c r="U116" s="15"/>
      <c r="V116" s="15"/>
      <c r="W116" s="15"/>
      <c r="X116" s="15"/>
      <c r="Y116" s="15"/>
      <c r="Z116" s="15"/>
      <c r="AA116" s="15"/>
      <c r="AB116" s="15"/>
      <c r="AC116" s="15"/>
    </row>
    <row r="117" ht="16.5" spans="1:29">
      <c r="A117" s="15"/>
      <c r="B117" s="14"/>
      <c r="C117" s="14"/>
      <c r="D117" s="14"/>
      <c r="E117" s="14"/>
      <c r="F117" s="14"/>
      <c r="G117" s="14"/>
      <c r="H117" s="14"/>
      <c r="I117" s="14"/>
      <c r="J117" s="14"/>
      <c r="K117" s="14"/>
      <c r="L117" s="14"/>
      <c r="M117" s="14"/>
      <c r="N117" s="14"/>
      <c r="O117" s="15"/>
      <c r="P117" s="15"/>
      <c r="Q117" s="14"/>
      <c r="R117" s="14"/>
      <c r="S117" s="14"/>
      <c r="T117" s="14"/>
      <c r="U117" s="15"/>
      <c r="V117" s="15"/>
      <c r="W117" s="15"/>
      <c r="X117" s="15"/>
      <c r="Y117" s="15"/>
      <c r="Z117" s="15"/>
      <c r="AA117" s="15"/>
      <c r="AB117" s="15"/>
      <c r="AC117" s="15"/>
    </row>
    <row r="118" ht="16.5" spans="1:29">
      <c r="A118" s="15"/>
      <c r="B118" s="14"/>
      <c r="C118" s="14"/>
      <c r="D118" s="14"/>
      <c r="E118" s="14"/>
      <c r="F118" s="14"/>
      <c r="G118" s="14"/>
      <c r="H118" s="14"/>
      <c r="I118" s="14"/>
      <c r="J118" s="14"/>
      <c r="K118" s="14"/>
      <c r="L118" s="14"/>
      <c r="M118" s="14"/>
      <c r="N118" s="14"/>
      <c r="O118" s="15"/>
      <c r="P118" s="15"/>
      <c r="Q118" s="14"/>
      <c r="R118" s="14"/>
      <c r="S118" s="14"/>
      <c r="T118" s="14"/>
      <c r="U118" s="15"/>
      <c r="V118" s="15"/>
      <c r="W118" s="15"/>
      <c r="X118" s="15"/>
      <c r="Y118" s="15"/>
      <c r="Z118" s="15"/>
      <c r="AA118" s="15"/>
      <c r="AB118" s="15"/>
      <c r="AC118" s="15"/>
    </row>
    <row r="119" ht="16.5" spans="1:29">
      <c r="A119" s="15"/>
      <c r="B119" s="14"/>
      <c r="C119" s="14"/>
      <c r="D119" s="14"/>
      <c r="E119" s="14"/>
      <c r="F119" s="14"/>
      <c r="G119" s="14"/>
      <c r="H119" s="14"/>
      <c r="I119" s="14"/>
      <c r="J119" s="14"/>
      <c r="K119" s="14"/>
      <c r="L119" s="14"/>
      <c r="M119" s="14"/>
      <c r="N119" s="14"/>
      <c r="O119" s="15"/>
      <c r="P119" s="15"/>
      <c r="Q119" s="14"/>
      <c r="R119" s="14"/>
      <c r="S119" s="14"/>
      <c r="T119" s="14"/>
      <c r="U119" s="15"/>
      <c r="V119" s="15"/>
      <c r="W119" s="15"/>
      <c r="X119" s="15"/>
      <c r="Y119" s="15"/>
      <c r="Z119" s="15"/>
      <c r="AA119" s="15"/>
      <c r="AB119" s="15"/>
      <c r="AC119" s="15"/>
    </row>
    <row r="120" ht="16.5" spans="1:29">
      <c r="A120" s="15"/>
      <c r="B120" s="14"/>
      <c r="C120" s="14"/>
      <c r="D120" s="14"/>
      <c r="E120" s="14"/>
      <c r="F120" s="14"/>
      <c r="G120" s="14"/>
      <c r="H120" s="14"/>
      <c r="I120" s="14"/>
      <c r="J120" s="14"/>
      <c r="K120" s="14"/>
      <c r="L120" s="14"/>
      <c r="M120" s="14"/>
      <c r="N120" s="14"/>
      <c r="O120" s="15"/>
      <c r="P120" s="15"/>
      <c r="Q120" s="14"/>
      <c r="R120" s="14"/>
      <c r="S120" s="14"/>
      <c r="T120" s="14"/>
      <c r="U120" s="15"/>
      <c r="V120" s="15"/>
      <c r="W120" s="15"/>
      <c r="X120" s="15"/>
      <c r="Y120" s="15"/>
      <c r="Z120" s="15"/>
      <c r="AA120" s="15"/>
      <c r="AB120" s="15"/>
      <c r="AC120" s="15"/>
    </row>
    <row r="121" ht="16.5" spans="1:29">
      <c r="A121" s="15"/>
      <c r="B121" s="14"/>
      <c r="C121" s="14"/>
      <c r="D121" s="14"/>
      <c r="E121" s="14"/>
      <c r="F121" s="14"/>
      <c r="G121" s="14"/>
      <c r="H121" s="14"/>
      <c r="I121" s="14"/>
      <c r="J121" s="14"/>
      <c r="K121" s="14"/>
      <c r="L121" s="14"/>
      <c r="M121" s="14"/>
      <c r="N121" s="14"/>
      <c r="O121" s="15"/>
      <c r="P121" s="15"/>
      <c r="Q121" s="14"/>
      <c r="R121" s="14"/>
      <c r="S121" s="14"/>
      <c r="T121" s="14"/>
      <c r="U121" s="15"/>
      <c r="V121" s="15"/>
      <c r="W121" s="15"/>
      <c r="X121" s="15"/>
      <c r="Y121" s="15"/>
      <c r="Z121" s="15"/>
      <c r="AA121" s="15"/>
      <c r="AB121" s="15"/>
      <c r="AC121" s="15"/>
    </row>
    <row r="122" ht="16.5" spans="1:29">
      <c r="A122" s="15"/>
      <c r="B122" s="14"/>
      <c r="C122" s="14"/>
      <c r="D122" s="14"/>
      <c r="E122" s="14"/>
      <c r="F122" s="14"/>
      <c r="G122" s="14"/>
      <c r="H122" s="14"/>
      <c r="I122" s="14"/>
      <c r="J122" s="14"/>
      <c r="K122" s="14"/>
      <c r="L122" s="14"/>
      <c r="M122" s="14"/>
      <c r="N122" s="14"/>
      <c r="O122" s="15"/>
      <c r="P122" s="15"/>
      <c r="Q122" s="14"/>
      <c r="R122" s="14"/>
      <c r="S122" s="14"/>
      <c r="T122" s="14"/>
      <c r="U122" s="15"/>
      <c r="V122" s="15"/>
      <c r="W122" s="15"/>
      <c r="X122" s="15"/>
      <c r="Y122" s="15"/>
      <c r="Z122" s="15"/>
      <c r="AA122" s="15"/>
      <c r="AB122" s="15"/>
      <c r="AC122" s="15"/>
    </row>
    <row r="123" ht="16.5" spans="1:29">
      <c r="A123" s="15"/>
      <c r="B123" s="14"/>
      <c r="C123" s="14"/>
      <c r="D123" s="14"/>
      <c r="E123" s="14"/>
      <c r="F123" s="14"/>
      <c r="G123" s="14"/>
      <c r="H123" s="14"/>
      <c r="I123" s="14"/>
      <c r="J123" s="14"/>
      <c r="K123" s="14"/>
      <c r="L123" s="14"/>
      <c r="M123" s="14"/>
      <c r="N123" s="14"/>
      <c r="O123" s="15"/>
      <c r="P123" s="15"/>
      <c r="Q123" s="14"/>
      <c r="R123" s="14"/>
      <c r="S123" s="14"/>
      <c r="T123" s="14"/>
      <c r="U123" s="15"/>
      <c r="V123" s="15"/>
      <c r="W123" s="15"/>
      <c r="X123" s="15"/>
      <c r="Y123" s="15"/>
      <c r="Z123" s="15"/>
      <c r="AA123" s="15"/>
      <c r="AB123" s="15"/>
      <c r="AC123" s="15"/>
    </row>
    <row r="124" ht="16.5" spans="1:29">
      <c r="A124" s="15"/>
      <c r="B124" s="14"/>
      <c r="C124" s="14"/>
      <c r="D124" s="14"/>
      <c r="E124" s="14"/>
      <c r="F124" s="14"/>
      <c r="G124" s="14"/>
      <c r="H124" s="14"/>
      <c r="I124" s="14"/>
      <c r="J124" s="14"/>
      <c r="K124" s="14"/>
      <c r="L124" s="14"/>
      <c r="M124" s="14"/>
      <c r="N124" s="14"/>
      <c r="O124" s="15"/>
      <c r="P124" s="15"/>
      <c r="Q124" s="14"/>
      <c r="R124" s="14"/>
      <c r="S124" s="14"/>
      <c r="T124" s="14"/>
      <c r="U124" s="15"/>
      <c r="V124" s="15"/>
      <c r="W124" s="15"/>
      <c r="X124" s="15"/>
      <c r="Y124" s="15"/>
      <c r="Z124" s="15"/>
      <c r="AA124" s="15"/>
      <c r="AB124" s="15"/>
      <c r="AC124" s="15"/>
    </row>
    <row r="125" ht="16.5" spans="1:29">
      <c r="A125" s="15"/>
      <c r="B125" s="14"/>
      <c r="C125" s="14"/>
      <c r="D125" s="14"/>
      <c r="E125" s="14"/>
      <c r="F125" s="14"/>
      <c r="G125" s="14"/>
      <c r="H125" s="14"/>
      <c r="I125" s="14"/>
      <c r="J125" s="14"/>
      <c r="K125" s="14"/>
      <c r="L125" s="14"/>
      <c r="M125" s="14"/>
      <c r="N125" s="14"/>
      <c r="O125" s="15"/>
      <c r="P125" s="15"/>
      <c r="Q125" s="14"/>
      <c r="R125" s="14"/>
      <c r="S125" s="14"/>
      <c r="T125" s="14"/>
      <c r="U125" s="15"/>
      <c r="V125" s="15"/>
      <c r="W125" s="15"/>
      <c r="X125" s="15"/>
      <c r="Y125" s="15"/>
      <c r="Z125" s="15"/>
      <c r="AA125" s="15"/>
      <c r="AB125" s="15"/>
      <c r="AC125" s="15"/>
    </row>
    <row r="126" ht="16.5" spans="1:29">
      <c r="A126" s="15"/>
      <c r="B126" s="14"/>
      <c r="C126" s="14"/>
      <c r="D126" s="14"/>
      <c r="E126" s="14"/>
      <c r="F126" s="14"/>
      <c r="G126" s="14"/>
      <c r="H126" s="14"/>
      <c r="I126" s="14"/>
      <c r="J126" s="14"/>
      <c r="K126" s="14"/>
      <c r="L126" s="14"/>
      <c r="M126" s="14"/>
      <c r="N126" s="14"/>
      <c r="O126" s="15"/>
      <c r="P126" s="15"/>
      <c r="Q126" s="14"/>
      <c r="R126" s="14"/>
      <c r="S126" s="14"/>
      <c r="T126" s="14"/>
      <c r="U126" s="15"/>
      <c r="V126" s="15"/>
      <c r="W126" s="15"/>
      <c r="X126" s="15"/>
      <c r="Y126" s="15"/>
      <c r="Z126" s="15"/>
      <c r="AA126" s="15"/>
      <c r="AB126" s="15"/>
      <c r="AC126" s="15"/>
    </row>
    <row r="127" ht="16.5" spans="1:29">
      <c r="A127" s="15"/>
      <c r="B127" s="14"/>
      <c r="C127" s="14"/>
      <c r="D127" s="14"/>
      <c r="E127" s="14"/>
      <c r="F127" s="14"/>
      <c r="G127" s="14"/>
      <c r="H127" s="14"/>
      <c r="I127" s="14"/>
      <c r="J127" s="14"/>
      <c r="K127" s="14"/>
      <c r="L127" s="14"/>
      <c r="M127" s="14"/>
      <c r="N127" s="14"/>
      <c r="O127" s="15"/>
      <c r="P127" s="15"/>
      <c r="Q127" s="14"/>
      <c r="R127" s="14"/>
      <c r="S127" s="14"/>
      <c r="T127" s="14"/>
      <c r="U127" s="15"/>
      <c r="V127" s="15"/>
      <c r="W127" s="15"/>
      <c r="X127" s="15"/>
      <c r="Y127" s="15"/>
      <c r="Z127" s="15"/>
      <c r="AA127" s="15"/>
      <c r="AB127" s="15"/>
      <c r="AC127" s="15"/>
    </row>
    <row r="128" ht="16.5" spans="1:29">
      <c r="A128" s="15"/>
      <c r="B128" s="14"/>
      <c r="C128" s="14"/>
      <c r="D128" s="14"/>
      <c r="E128" s="14"/>
      <c r="F128" s="14"/>
      <c r="G128" s="14"/>
      <c r="H128" s="14"/>
      <c r="I128" s="14"/>
      <c r="J128" s="14"/>
      <c r="K128" s="14"/>
      <c r="L128" s="14"/>
      <c r="M128" s="14"/>
      <c r="N128" s="14"/>
      <c r="O128" s="15"/>
      <c r="P128" s="15"/>
      <c r="Q128" s="14"/>
      <c r="R128" s="14"/>
      <c r="S128" s="14"/>
      <c r="T128" s="14"/>
      <c r="U128" s="15"/>
      <c r="V128" s="15"/>
      <c r="W128" s="15"/>
      <c r="X128" s="15"/>
      <c r="Y128" s="15"/>
      <c r="Z128" s="15"/>
      <c r="AA128" s="15"/>
      <c r="AB128" s="15"/>
      <c r="AC128" s="15"/>
    </row>
    <row r="129" ht="16.5" spans="1:29">
      <c r="A129" s="15"/>
      <c r="B129" s="14"/>
      <c r="C129" s="14"/>
      <c r="D129" s="14"/>
      <c r="E129" s="14"/>
      <c r="F129" s="14"/>
      <c r="G129" s="14"/>
      <c r="H129" s="14"/>
      <c r="I129" s="14"/>
      <c r="J129" s="14"/>
      <c r="K129" s="14"/>
      <c r="L129" s="14"/>
      <c r="M129" s="14"/>
      <c r="N129" s="14"/>
      <c r="O129" s="15"/>
      <c r="P129" s="15"/>
      <c r="Q129" s="14"/>
      <c r="R129" s="14"/>
      <c r="S129" s="14"/>
      <c r="T129" s="14"/>
      <c r="U129" s="15"/>
      <c r="V129" s="15"/>
      <c r="W129" s="15"/>
      <c r="X129" s="15"/>
      <c r="Y129" s="15"/>
      <c r="Z129" s="15"/>
      <c r="AA129" s="15"/>
      <c r="AB129" s="15"/>
      <c r="AC129" s="15"/>
    </row>
    <row r="130" ht="16.5" spans="1:29">
      <c r="A130" s="15"/>
      <c r="B130" s="14"/>
      <c r="C130" s="14"/>
      <c r="D130" s="14"/>
      <c r="E130" s="14"/>
      <c r="F130" s="14"/>
      <c r="G130" s="14"/>
      <c r="H130" s="14"/>
      <c r="I130" s="14"/>
      <c r="J130" s="14"/>
      <c r="K130" s="14"/>
      <c r="L130" s="14"/>
      <c r="M130" s="14"/>
      <c r="N130" s="14"/>
      <c r="O130" s="15"/>
      <c r="P130" s="15"/>
      <c r="Q130" s="14"/>
      <c r="R130" s="14"/>
      <c r="S130" s="14"/>
      <c r="T130" s="14"/>
      <c r="U130" s="15"/>
      <c r="V130" s="15"/>
      <c r="W130" s="15"/>
      <c r="X130" s="15"/>
      <c r="Y130" s="15"/>
      <c r="Z130" s="15"/>
      <c r="AA130" s="15"/>
      <c r="AB130" s="15"/>
      <c r="AC130" s="15"/>
    </row>
    <row r="131" ht="16.5" spans="1:29">
      <c r="A131" s="15"/>
      <c r="B131" s="14"/>
      <c r="C131" s="14"/>
      <c r="D131" s="14"/>
      <c r="E131" s="14"/>
      <c r="F131" s="14"/>
      <c r="G131" s="14"/>
      <c r="H131" s="14"/>
      <c r="I131" s="14"/>
      <c r="J131" s="14"/>
      <c r="K131" s="14"/>
      <c r="L131" s="14"/>
      <c r="M131" s="14"/>
      <c r="N131" s="14"/>
      <c r="O131" s="15"/>
      <c r="P131" s="15"/>
      <c r="Q131" s="14"/>
      <c r="R131" s="14"/>
      <c r="S131" s="14"/>
      <c r="T131" s="14"/>
      <c r="U131" s="15"/>
      <c r="V131" s="15"/>
      <c r="W131" s="15"/>
      <c r="X131" s="15"/>
      <c r="Y131" s="15"/>
      <c r="Z131" s="15"/>
      <c r="AA131" s="15"/>
      <c r="AB131" s="15"/>
      <c r="AC131" s="15"/>
    </row>
    <row r="132" ht="16.5" spans="1:29">
      <c r="A132" s="15"/>
      <c r="B132" s="14"/>
      <c r="C132" s="14"/>
      <c r="D132" s="14"/>
      <c r="E132" s="14"/>
      <c r="F132" s="14"/>
      <c r="G132" s="14"/>
      <c r="H132" s="14"/>
      <c r="I132" s="14"/>
      <c r="J132" s="14"/>
      <c r="K132" s="14"/>
      <c r="L132" s="14"/>
      <c r="M132" s="14"/>
      <c r="N132" s="14"/>
      <c r="O132" s="15"/>
      <c r="P132" s="15"/>
      <c r="Q132" s="14"/>
      <c r="R132" s="14"/>
      <c r="S132" s="14"/>
      <c r="T132" s="14"/>
      <c r="U132" s="15"/>
      <c r="V132" s="15"/>
      <c r="W132" s="15"/>
      <c r="X132" s="15"/>
      <c r="Y132" s="15"/>
      <c r="Z132" s="15"/>
      <c r="AA132" s="15"/>
      <c r="AB132" s="15"/>
      <c r="AC132" s="15"/>
    </row>
    <row r="133" ht="16.5" spans="1:29">
      <c r="A133" s="15"/>
      <c r="B133" s="14"/>
      <c r="C133" s="14"/>
      <c r="D133" s="14"/>
      <c r="E133" s="14"/>
      <c r="F133" s="14"/>
      <c r="G133" s="14"/>
      <c r="H133" s="14"/>
      <c r="I133" s="14"/>
      <c r="J133" s="14"/>
      <c r="K133" s="14"/>
      <c r="L133" s="14"/>
      <c r="M133" s="14"/>
      <c r="N133" s="14"/>
      <c r="O133" s="15"/>
      <c r="P133" s="15"/>
      <c r="Q133" s="14"/>
      <c r="R133" s="14"/>
      <c r="S133" s="14"/>
      <c r="T133" s="14"/>
      <c r="U133" s="15"/>
      <c r="V133" s="15"/>
      <c r="W133" s="15"/>
      <c r="X133" s="15"/>
      <c r="Y133" s="15"/>
      <c r="Z133" s="15"/>
      <c r="AA133" s="15"/>
      <c r="AB133" s="15"/>
      <c r="AC133" s="15"/>
    </row>
    <row r="134" ht="16.5" spans="1:29">
      <c r="A134" s="15"/>
      <c r="B134" s="14"/>
      <c r="C134" s="14"/>
      <c r="D134" s="14"/>
      <c r="E134" s="14"/>
      <c r="F134" s="14"/>
      <c r="G134" s="14"/>
      <c r="H134" s="14"/>
      <c r="I134" s="14"/>
      <c r="J134" s="14"/>
      <c r="K134" s="14"/>
      <c r="L134" s="14"/>
      <c r="M134" s="14"/>
      <c r="N134" s="14"/>
      <c r="O134" s="15"/>
      <c r="P134" s="15"/>
      <c r="Q134" s="14"/>
      <c r="R134" s="14"/>
      <c r="S134" s="14"/>
      <c r="T134" s="14"/>
      <c r="U134" s="15"/>
      <c r="V134" s="15"/>
      <c r="W134" s="15"/>
      <c r="X134" s="15"/>
      <c r="Y134" s="15"/>
      <c r="Z134" s="15"/>
      <c r="AA134" s="15"/>
      <c r="AB134" s="15"/>
      <c r="AC134" s="15"/>
    </row>
    <row r="135" ht="16.5" spans="1:29">
      <c r="A135" s="15"/>
      <c r="B135" s="14"/>
      <c r="C135" s="14"/>
      <c r="D135" s="14"/>
      <c r="E135" s="14"/>
      <c r="F135" s="14"/>
      <c r="G135" s="14"/>
      <c r="H135" s="14"/>
      <c r="I135" s="14"/>
      <c r="J135" s="14"/>
      <c r="K135" s="14"/>
      <c r="L135" s="14"/>
      <c r="M135" s="14"/>
      <c r="N135" s="14"/>
      <c r="O135" s="15"/>
      <c r="P135" s="15"/>
      <c r="Q135" s="14"/>
      <c r="R135" s="14"/>
      <c r="S135" s="14"/>
      <c r="T135" s="14"/>
      <c r="U135" s="15"/>
      <c r="V135" s="15"/>
      <c r="W135" s="15"/>
      <c r="X135" s="15"/>
      <c r="Y135" s="15"/>
      <c r="Z135" s="15"/>
      <c r="AA135" s="15"/>
      <c r="AB135" s="15"/>
      <c r="AC135" s="15"/>
    </row>
    <row r="136" ht="16.5" spans="1:29">
      <c r="A136" s="15"/>
      <c r="B136" s="14"/>
      <c r="C136" s="14"/>
      <c r="D136" s="14"/>
      <c r="E136" s="14"/>
      <c r="F136" s="14"/>
      <c r="G136" s="14"/>
      <c r="H136" s="14"/>
      <c r="I136" s="14"/>
      <c r="J136" s="14"/>
      <c r="K136" s="14"/>
      <c r="L136" s="14"/>
      <c r="M136" s="14"/>
      <c r="N136" s="14"/>
      <c r="O136" s="15"/>
      <c r="P136" s="15"/>
      <c r="Q136" s="14"/>
      <c r="R136" s="14"/>
      <c r="S136" s="14"/>
      <c r="T136" s="14"/>
      <c r="U136" s="15"/>
      <c r="V136" s="15"/>
      <c r="W136" s="15"/>
      <c r="X136" s="15"/>
      <c r="Y136" s="15"/>
      <c r="Z136" s="15"/>
      <c r="AA136" s="15"/>
      <c r="AB136" s="15"/>
      <c r="AC136" s="15"/>
    </row>
    <row r="137" ht="16.5" spans="1:29">
      <c r="A137" s="15"/>
      <c r="B137" s="14"/>
      <c r="C137" s="14"/>
      <c r="D137" s="14"/>
      <c r="E137" s="14"/>
      <c r="F137" s="14"/>
      <c r="G137" s="14"/>
      <c r="H137" s="14"/>
      <c r="I137" s="14"/>
      <c r="J137" s="14"/>
      <c r="K137" s="14"/>
      <c r="L137" s="14"/>
      <c r="M137" s="14"/>
      <c r="N137" s="14"/>
      <c r="O137" s="15"/>
      <c r="P137" s="15"/>
      <c r="Q137" s="14"/>
      <c r="R137" s="14"/>
      <c r="S137" s="14"/>
      <c r="T137" s="14"/>
      <c r="U137" s="15"/>
      <c r="V137" s="15"/>
      <c r="W137" s="15"/>
      <c r="X137" s="15"/>
      <c r="Y137" s="15"/>
      <c r="Z137" s="15"/>
      <c r="AA137" s="15"/>
      <c r="AB137" s="15"/>
      <c r="AC137" s="15"/>
    </row>
    <row r="138" ht="16.5" spans="1:29">
      <c r="A138" s="15"/>
      <c r="B138" s="14"/>
      <c r="C138" s="14"/>
      <c r="D138" s="14"/>
      <c r="E138" s="14"/>
      <c r="F138" s="14"/>
      <c r="G138" s="14"/>
      <c r="H138" s="14"/>
      <c r="I138" s="14"/>
      <c r="J138" s="14"/>
      <c r="K138" s="14"/>
      <c r="L138" s="14"/>
      <c r="M138" s="14"/>
      <c r="N138" s="14"/>
      <c r="O138" s="15"/>
      <c r="P138" s="15"/>
      <c r="Q138" s="14"/>
      <c r="R138" s="14"/>
      <c r="S138" s="14"/>
      <c r="T138" s="14"/>
      <c r="U138" s="15"/>
      <c r="V138" s="15"/>
      <c r="W138" s="15"/>
      <c r="X138" s="15"/>
      <c r="Y138" s="15"/>
      <c r="Z138" s="15"/>
      <c r="AA138" s="15"/>
      <c r="AB138" s="15"/>
      <c r="AC138" s="15"/>
    </row>
    <row r="139" ht="16.5" spans="1:29">
      <c r="A139" s="15"/>
      <c r="B139" s="14"/>
      <c r="C139" s="14"/>
      <c r="D139" s="14"/>
      <c r="E139" s="14"/>
      <c r="F139" s="14"/>
      <c r="G139" s="14"/>
      <c r="H139" s="14"/>
      <c r="I139" s="14"/>
      <c r="J139" s="14"/>
      <c r="K139" s="14"/>
      <c r="L139" s="14"/>
      <c r="M139" s="14"/>
      <c r="N139" s="14"/>
      <c r="O139" s="15"/>
      <c r="P139" s="15"/>
      <c r="Q139" s="14"/>
      <c r="R139" s="14"/>
      <c r="S139" s="14"/>
      <c r="T139" s="14"/>
      <c r="U139" s="15"/>
      <c r="V139" s="15"/>
      <c r="W139" s="15"/>
      <c r="X139" s="15"/>
      <c r="Y139" s="15"/>
      <c r="Z139" s="15"/>
      <c r="AA139" s="15"/>
      <c r="AB139" s="15"/>
      <c r="AC139" s="15"/>
    </row>
    <row r="140" ht="16.5" spans="1:29">
      <c r="A140" s="15"/>
      <c r="B140" s="14"/>
      <c r="C140" s="14"/>
      <c r="D140" s="14"/>
      <c r="E140" s="14"/>
      <c r="F140" s="14"/>
      <c r="G140" s="14"/>
      <c r="H140" s="14"/>
      <c r="I140" s="14"/>
      <c r="J140" s="14"/>
      <c r="K140" s="14"/>
      <c r="L140" s="14"/>
      <c r="M140" s="14"/>
      <c r="N140" s="14"/>
      <c r="O140" s="15"/>
      <c r="P140" s="15"/>
      <c r="Q140" s="14"/>
      <c r="R140" s="14"/>
      <c r="S140" s="14"/>
      <c r="T140" s="14"/>
      <c r="U140" s="15"/>
      <c r="V140" s="15"/>
      <c r="W140" s="15"/>
      <c r="X140" s="15"/>
      <c r="Y140" s="15"/>
      <c r="Z140" s="15"/>
      <c r="AA140" s="15"/>
      <c r="AB140" s="15"/>
      <c r="AC140" s="15"/>
    </row>
    <row r="141" ht="16.5" spans="1:29">
      <c r="A141" s="15"/>
      <c r="B141" s="14"/>
      <c r="C141" s="14"/>
      <c r="D141" s="14"/>
      <c r="E141" s="14"/>
      <c r="F141" s="14"/>
      <c r="G141" s="14"/>
      <c r="H141" s="14"/>
      <c r="I141" s="14"/>
      <c r="J141" s="14"/>
      <c r="K141" s="14"/>
      <c r="L141" s="14"/>
      <c r="M141" s="14"/>
      <c r="N141" s="14"/>
      <c r="O141" s="15"/>
      <c r="P141" s="15"/>
      <c r="Q141" s="14"/>
      <c r="R141" s="14"/>
      <c r="S141" s="14"/>
      <c r="T141" s="14"/>
      <c r="U141" s="15"/>
      <c r="V141" s="15"/>
      <c r="W141" s="15"/>
      <c r="X141" s="15"/>
      <c r="Y141" s="15"/>
      <c r="Z141" s="15"/>
      <c r="AA141" s="15"/>
      <c r="AB141" s="15"/>
      <c r="AC141" s="15"/>
    </row>
    <row r="142" ht="16.5" spans="1:29">
      <c r="A142" s="15"/>
      <c r="B142" s="14"/>
      <c r="C142" s="14"/>
      <c r="D142" s="14"/>
      <c r="E142" s="14"/>
      <c r="F142" s="14"/>
      <c r="G142" s="14"/>
      <c r="H142" s="14"/>
      <c r="I142" s="14"/>
      <c r="J142" s="14"/>
      <c r="K142" s="14"/>
      <c r="L142" s="14"/>
      <c r="M142" s="14"/>
      <c r="N142" s="14"/>
      <c r="O142" s="15"/>
      <c r="P142" s="15"/>
      <c r="Q142" s="14"/>
      <c r="R142" s="14"/>
      <c r="S142" s="14"/>
      <c r="T142" s="14"/>
      <c r="U142" s="15"/>
      <c r="V142" s="15"/>
      <c r="W142" s="15"/>
      <c r="X142" s="15"/>
      <c r="Y142" s="15"/>
      <c r="Z142" s="15"/>
      <c r="AA142" s="15"/>
      <c r="AB142" s="15"/>
      <c r="AC142" s="15"/>
    </row>
    <row r="143" ht="16.5" spans="1:29">
      <c r="A143" s="15"/>
      <c r="B143" s="14"/>
      <c r="C143" s="14"/>
      <c r="D143" s="14"/>
      <c r="E143" s="14"/>
      <c r="F143" s="14"/>
      <c r="G143" s="14"/>
      <c r="H143" s="14"/>
      <c r="I143" s="14"/>
      <c r="J143" s="14"/>
      <c r="K143" s="14"/>
      <c r="L143" s="14"/>
      <c r="M143" s="14"/>
      <c r="N143" s="14"/>
      <c r="O143" s="15"/>
      <c r="P143" s="15"/>
      <c r="Q143" s="14"/>
      <c r="R143" s="14"/>
      <c r="S143" s="14"/>
      <c r="T143" s="14"/>
      <c r="U143" s="15"/>
      <c r="V143" s="15"/>
      <c r="W143" s="15"/>
      <c r="X143" s="15"/>
      <c r="Y143" s="15"/>
      <c r="Z143" s="15"/>
      <c r="AA143" s="15"/>
      <c r="AB143" s="15"/>
      <c r="AC143" s="15"/>
    </row>
    <row r="144" ht="16.5" spans="1:29">
      <c r="A144" s="15"/>
      <c r="B144" s="14"/>
      <c r="C144" s="14"/>
      <c r="D144" s="14"/>
      <c r="E144" s="14"/>
      <c r="F144" s="14"/>
      <c r="G144" s="14"/>
      <c r="H144" s="14"/>
      <c r="I144" s="14"/>
      <c r="J144" s="14"/>
      <c r="K144" s="14"/>
      <c r="L144" s="14"/>
      <c r="M144" s="14"/>
      <c r="N144" s="14"/>
      <c r="O144" s="15"/>
      <c r="P144" s="15"/>
      <c r="Q144" s="14"/>
      <c r="R144" s="14"/>
      <c r="S144" s="14"/>
      <c r="T144" s="14"/>
      <c r="U144" s="15"/>
      <c r="V144" s="15"/>
      <c r="W144" s="15"/>
      <c r="X144" s="15"/>
      <c r="Y144" s="15"/>
      <c r="Z144" s="15"/>
      <c r="AA144" s="15"/>
      <c r="AB144" s="15"/>
      <c r="AC144" s="15"/>
    </row>
    <row r="145" ht="16.5" spans="1:29">
      <c r="A145" s="15"/>
      <c r="B145" s="14"/>
      <c r="C145" s="14"/>
      <c r="D145" s="14"/>
      <c r="E145" s="14"/>
      <c r="F145" s="14"/>
      <c r="G145" s="14"/>
      <c r="H145" s="14"/>
      <c r="I145" s="14"/>
      <c r="J145" s="14"/>
      <c r="K145" s="14"/>
      <c r="L145" s="14"/>
      <c r="M145" s="14"/>
      <c r="N145" s="14"/>
      <c r="O145" s="15"/>
      <c r="P145" s="15"/>
      <c r="Q145" s="14"/>
      <c r="R145" s="14"/>
      <c r="S145" s="14"/>
      <c r="T145" s="14"/>
      <c r="U145" s="15"/>
      <c r="V145" s="15"/>
      <c r="W145" s="15"/>
      <c r="X145" s="15"/>
      <c r="Y145" s="15"/>
      <c r="Z145" s="15"/>
      <c r="AA145" s="15"/>
      <c r="AB145" s="15"/>
      <c r="AC145" s="15"/>
    </row>
    <row r="146" ht="16.5" spans="1:29">
      <c r="A146" s="15"/>
      <c r="B146" s="14"/>
      <c r="C146" s="14"/>
      <c r="D146" s="14"/>
      <c r="E146" s="14"/>
      <c r="F146" s="14"/>
      <c r="G146" s="14"/>
      <c r="H146" s="14"/>
      <c r="I146" s="14"/>
      <c r="J146" s="14"/>
      <c r="K146" s="14"/>
      <c r="L146" s="14"/>
      <c r="M146" s="14"/>
      <c r="N146" s="14"/>
      <c r="O146" s="15"/>
      <c r="P146" s="15"/>
      <c r="Q146" s="14"/>
      <c r="R146" s="14"/>
      <c r="S146" s="14"/>
      <c r="T146" s="14"/>
      <c r="U146" s="15"/>
      <c r="V146" s="15"/>
      <c r="W146" s="15"/>
      <c r="X146" s="15"/>
      <c r="Y146" s="15"/>
      <c r="Z146" s="15"/>
      <c r="AA146" s="15"/>
      <c r="AB146" s="15"/>
      <c r="AC146" s="15"/>
    </row>
    <row r="147" ht="16.5" spans="1:29">
      <c r="A147" s="15"/>
      <c r="B147" s="14"/>
      <c r="C147" s="14"/>
      <c r="D147" s="14"/>
      <c r="E147" s="14"/>
      <c r="F147" s="14"/>
      <c r="G147" s="14"/>
      <c r="H147" s="14"/>
      <c r="I147" s="14"/>
      <c r="J147" s="14"/>
      <c r="K147" s="14"/>
      <c r="L147" s="14"/>
      <c r="M147" s="14"/>
      <c r="N147" s="14"/>
      <c r="O147" s="15"/>
      <c r="P147" s="15"/>
      <c r="Q147" s="14"/>
      <c r="R147" s="14"/>
      <c r="S147" s="14"/>
      <c r="T147" s="14"/>
      <c r="U147" s="15"/>
      <c r="V147" s="15"/>
      <c r="W147" s="15"/>
      <c r="X147" s="15"/>
      <c r="Y147" s="15"/>
      <c r="Z147" s="15"/>
      <c r="AA147" s="15"/>
      <c r="AB147" s="15"/>
      <c r="AC147" s="15"/>
    </row>
    <row r="148" ht="16.5" spans="1:29">
      <c r="A148" s="15"/>
      <c r="B148" s="14"/>
      <c r="C148" s="14"/>
      <c r="D148" s="14"/>
      <c r="E148" s="14"/>
      <c r="F148" s="14"/>
      <c r="G148" s="14"/>
      <c r="H148" s="14"/>
      <c r="I148" s="14"/>
      <c r="J148" s="14"/>
      <c r="K148" s="14"/>
      <c r="L148" s="14"/>
      <c r="M148" s="14"/>
      <c r="N148" s="14"/>
      <c r="O148" s="15"/>
      <c r="P148" s="15"/>
      <c r="Q148" s="14"/>
      <c r="R148" s="14"/>
      <c r="S148" s="14"/>
      <c r="T148" s="14"/>
      <c r="U148" s="15"/>
      <c r="V148" s="15"/>
      <c r="W148" s="15"/>
      <c r="X148" s="15"/>
      <c r="Y148" s="15"/>
      <c r="Z148" s="15"/>
      <c r="AA148" s="15"/>
      <c r="AB148" s="15"/>
      <c r="AC148" s="15"/>
    </row>
    <row r="149" ht="16.5" spans="1:29">
      <c r="A149" s="15"/>
      <c r="B149" s="14"/>
      <c r="C149" s="14"/>
      <c r="D149" s="14"/>
      <c r="E149" s="14"/>
      <c r="F149" s="14"/>
      <c r="G149" s="14"/>
      <c r="H149" s="14"/>
      <c r="I149" s="14"/>
      <c r="J149" s="14"/>
      <c r="K149" s="14"/>
      <c r="L149" s="14"/>
      <c r="M149" s="14"/>
      <c r="N149" s="14"/>
      <c r="O149" s="15"/>
      <c r="P149" s="15"/>
      <c r="Q149" s="14"/>
      <c r="R149" s="14"/>
      <c r="S149" s="14"/>
      <c r="T149" s="14"/>
      <c r="U149" s="15"/>
      <c r="V149" s="15"/>
      <c r="W149" s="15"/>
      <c r="X149" s="15"/>
      <c r="Y149" s="15"/>
      <c r="Z149" s="15"/>
      <c r="AA149" s="15"/>
      <c r="AB149" s="15"/>
      <c r="AC149" s="15"/>
    </row>
    <row r="150" ht="16.5" spans="1:29">
      <c r="A150" s="15"/>
      <c r="B150" s="14"/>
      <c r="C150" s="14"/>
      <c r="D150" s="14"/>
      <c r="E150" s="14"/>
      <c r="F150" s="14"/>
      <c r="G150" s="14"/>
      <c r="H150" s="14"/>
      <c r="I150" s="14"/>
      <c r="J150" s="14"/>
      <c r="K150" s="14"/>
      <c r="L150" s="14"/>
      <c r="M150" s="14"/>
      <c r="N150" s="14"/>
      <c r="O150" s="15"/>
      <c r="P150" s="15"/>
      <c r="Q150" s="14"/>
      <c r="R150" s="14"/>
      <c r="S150" s="14"/>
      <c r="T150" s="14"/>
      <c r="U150" s="15"/>
      <c r="V150" s="15"/>
      <c r="W150" s="15"/>
      <c r="X150" s="15"/>
      <c r="Y150" s="15"/>
      <c r="Z150" s="15"/>
      <c r="AA150" s="15"/>
      <c r="AB150" s="15"/>
      <c r="AC150" s="15"/>
    </row>
    <row r="151" ht="16.5" spans="1:29">
      <c r="A151" s="15"/>
      <c r="B151" s="14"/>
      <c r="C151" s="14"/>
      <c r="D151" s="14"/>
      <c r="E151" s="14"/>
      <c r="F151" s="14"/>
      <c r="G151" s="14"/>
      <c r="H151" s="14"/>
      <c r="I151" s="14"/>
      <c r="J151" s="14"/>
      <c r="K151" s="14"/>
      <c r="L151" s="14"/>
      <c r="M151" s="14"/>
      <c r="N151" s="14"/>
      <c r="O151" s="15"/>
      <c r="P151" s="15"/>
      <c r="Q151" s="14"/>
      <c r="R151" s="14"/>
      <c r="S151" s="14"/>
      <c r="T151" s="14"/>
      <c r="U151" s="15"/>
      <c r="V151" s="15"/>
      <c r="W151" s="15"/>
      <c r="X151" s="15"/>
      <c r="Y151" s="15"/>
      <c r="Z151" s="15"/>
      <c r="AA151" s="15"/>
      <c r="AB151" s="15"/>
      <c r="AC151" s="15"/>
    </row>
    <row r="152" ht="16.5" spans="1:29">
      <c r="A152" s="15"/>
      <c r="B152" s="14"/>
      <c r="C152" s="14"/>
      <c r="D152" s="14"/>
      <c r="E152" s="14"/>
      <c r="F152" s="14"/>
      <c r="G152" s="14"/>
      <c r="H152" s="14"/>
      <c r="I152" s="14"/>
      <c r="J152" s="14"/>
      <c r="K152" s="14"/>
      <c r="L152" s="14"/>
      <c r="M152" s="14"/>
      <c r="N152" s="14"/>
      <c r="O152" s="15"/>
      <c r="P152" s="15"/>
      <c r="Q152" s="14"/>
      <c r="R152" s="14"/>
      <c r="S152" s="14"/>
      <c r="T152" s="14"/>
      <c r="U152" s="15"/>
      <c r="V152" s="15"/>
      <c r="W152" s="15"/>
      <c r="X152" s="15"/>
      <c r="Y152" s="15"/>
      <c r="Z152" s="15"/>
      <c r="AA152" s="15"/>
      <c r="AB152" s="15"/>
      <c r="AC152" s="15"/>
    </row>
    <row r="153" ht="16.5" spans="1:29">
      <c r="A153" s="15"/>
      <c r="B153" s="14"/>
      <c r="C153" s="14"/>
      <c r="D153" s="14"/>
      <c r="E153" s="14"/>
      <c r="F153" s="14"/>
      <c r="G153" s="14"/>
      <c r="H153" s="14"/>
      <c r="I153" s="14"/>
      <c r="J153" s="14"/>
      <c r="K153" s="14"/>
      <c r="L153" s="14"/>
      <c r="M153" s="14"/>
      <c r="N153" s="14"/>
      <c r="O153" s="15"/>
      <c r="P153" s="15"/>
      <c r="Q153" s="14"/>
      <c r="R153" s="14"/>
      <c r="S153" s="14"/>
      <c r="T153" s="14"/>
      <c r="U153" s="15"/>
      <c r="V153" s="15"/>
      <c r="W153" s="15"/>
      <c r="X153" s="15"/>
      <c r="Y153" s="15"/>
      <c r="Z153" s="15"/>
      <c r="AA153" s="15"/>
      <c r="AB153" s="15"/>
      <c r="AC153" s="15"/>
    </row>
    <row r="154" ht="16.5" spans="1:29">
      <c r="A154" s="15"/>
      <c r="B154" s="14"/>
      <c r="C154" s="14"/>
      <c r="D154" s="14"/>
      <c r="E154" s="14"/>
      <c r="F154" s="14"/>
      <c r="G154" s="14"/>
      <c r="H154" s="14"/>
      <c r="I154" s="14"/>
      <c r="J154" s="14"/>
      <c r="K154" s="14"/>
      <c r="L154" s="14"/>
      <c r="M154" s="14"/>
      <c r="N154" s="14"/>
      <c r="O154" s="15"/>
      <c r="P154" s="15"/>
      <c r="Q154" s="14"/>
      <c r="R154" s="14"/>
      <c r="S154" s="14"/>
      <c r="T154" s="14"/>
      <c r="U154" s="15"/>
      <c r="V154" s="15"/>
      <c r="W154" s="15"/>
      <c r="X154" s="15"/>
      <c r="Y154" s="15"/>
      <c r="Z154" s="15"/>
      <c r="AA154" s="15"/>
      <c r="AB154" s="15"/>
      <c r="AC154" s="15"/>
    </row>
    <row r="155" ht="16.5" spans="1:29">
      <c r="A155" s="15"/>
      <c r="B155" s="14"/>
      <c r="C155" s="14"/>
      <c r="D155" s="14"/>
      <c r="E155" s="14"/>
      <c r="F155" s="14"/>
      <c r="G155" s="14"/>
      <c r="H155" s="14"/>
      <c r="I155" s="14"/>
      <c r="J155" s="14"/>
      <c r="K155" s="14"/>
      <c r="L155" s="14"/>
      <c r="M155" s="14"/>
      <c r="N155" s="14"/>
      <c r="O155" s="15"/>
      <c r="P155" s="15"/>
      <c r="Q155" s="14"/>
      <c r="R155" s="14"/>
      <c r="S155" s="14"/>
      <c r="T155" s="14"/>
      <c r="U155" s="15"/>
      <c r="V155" s="15"/>
      <c r="W155" s="15"/>
      <c r="X155" s="15"/>
      <c r="Y155" s="15"/>
      <c r="Z155" s="15"/>
      <c r="AA155" s="15"/>
      <c r="AB155" s="15"/>
      <c r="AC155" s="15"/>
    </row>
    <row r="156" ht="16.5" spans="1:29">
      <c r="A156" s="15"/>
      <c r="B156" s="14"/>
      <c r="C156" s="14"/>
      <c r="D156" s="14"/>
      <c r="E156" s="14"/>
      <c r="F156" s="14"/>
      <c r="G156" s="14"/>
      <c r="H156" s="14"/>
      <c r="I156" s="14"/>
      <c r="J156" s="14"/>
      <c r="K156" s="14"/>
      <c r="L156" s="14"/>
      <c r="M156" s="14"/>
      <c r="N156" s="14"/>
      <c r="O156" s="15"/>
      <c r="P156" s="15"/>
      <c r="Q156" s="14"/>
      <c r="R156" s="14"/>
      <c r="S156" s="14"/>
      <c r="T156" s="14"/>
      <c r="U156" s="15"/>
      <c r="V156" s="15"/>
      <c r="W156" s="15"/>
      <c r="X156" s="15"/>
      <c r="Y156" s="15"/>
      <c r="Z156" s="15"/>
      <c r="AA156" s="15"/>
      <c r="AB156" s="15"/>
      <c r="AC156" s="15"/>
    </row>
    <row r="157" ht="16.5" spans="1:29">
      <c r="A157" s="15"/>
      <c r="B157" s="14"/>
      <c r="C157" s="14"/>
      <c r="D157" s="14"/>
      <c r="E157" s="14"/>
      <c r="F157" s="14"/>
      <c r="G157" s="14"/>
      <c r="H157" s="14"/>
      <c r="I157" s="14"/>
      <c r="J157" s="14"/>
      <c r="K157" s="14"/>
      <c r="L157" s="14"/>
      <c r="M157" s="14"/>
      <c r="N157" s="14"/>
      <c r="O157" s="15"/>
      <c r="P157" s="15"/>
      <c r="Q157" s="14"/>
      <c r="R157" s="14"/>
      <c r="S157" s="14"/>
      <c r="T157" s="14"/>
      <c r="U157" s="15"/>
      <c r="V157" s="15"/>
      <c r="W157" s="15"/>
      <c r="X157" s="15"/>
      <c r="Y157" s="15"/>
      <c r="Z157" s="15"/>
      <c r="AA157" s="15"/>
      <c r="AB157" s="15"/>
      <c r="AC157" s="15"/>
    </row>
    <row r="158" ht="16.5" spans="1:29">
      <c r="A158" s="15"/>
      <c r="B158" s="14"/>
      <c r="C158" s="14"/>
      <c r="D158" s="14"/>
      <c r="E158" s="14"/>
      <c r="F158" s="14"/>
      <c r="G158" s="14"/>
      <c r="H158" s="14"/>
      <c r="I158" s="14"/>
      <c r="J158" s="14"/>
      <c r="K158" s="14"/>
      <c r="L158" s="14"/>
      <c r="M158" s="14"/>
      <c r="N158" s="14"/>
      <c r="O158" s="15"/>
      <c r="P158" s="15"/>
      <c r="Q158" s="14"/>
      <c r="R158" s="14"/>
      <c r="S158" s="14"/>
      <c r="T158" s="14"/>
      <c r="U158" s="15"/>
      <c r="V158" s="15"/>
      <c r="W158" s="15"/>
      <c r="X158" s="15"/>
      <c r="Y158" s="15"/>
      <c r="Z158" s="15"/>
      <c r="AA158" s="15"/>
      <c r="AB158" s="15"/>
      <c r="AC158" s="15"/>
    </row>
    <row r="159" ht="16.5" spans="1:29">
      <c r="A159" s="15"/>
      <c r="B159" s="14"/>
      <c r="C159" s="14"/>
      <c r="D159" s="14"/>
      <c r="E159" s="14"/>
      <c r="F159" s="14"/>
      <c r="G159" s="14"/>
      <c r="H159" s="14"/>
      <c r="I159" s="14"/>
      <c r="J159" s="14"/>
      <c r="K159" s="14"/>
      <c r="L159" s="14"/>
      <c r="M159" s="14"/>
      <c r="N159" s="14"/>
      <c r="O159" s="15"/>
      <c r="P159" s="15"/>
      <c r="Q159" s="14"/>
      <c r="R159" s="14"/>
      <c r="S159" s="14"/>
      <c r="T159" s="14"/>
      <c r="U159" s="15"/>
      <c r="V159" s="15"/>
      <c r="W159" s="15"/>
      <c r="X159" s="15"/>
      <c r="Y159" s="15"/>
      <c r="Z159" s="15"/>
      <c r="AA159" s="15"/>
      <c r="AB159" s="15"/>
      <c r="AC159" s="15"/>
    </row>
    <row r="160" ht="16.5" spans="1:29">
      <c r="A160" s="15"/>
      <c r="B160" s="14"/>
      <c r="C160" s="14"/>
      <c r="D160" s="14"/>
      <c r="E160" s="14"/>
      <c r="F160" s="14"/>
      <c r="G160" s="14"/>
      <c r="H160" s="14"/>
      <c r="I160" s="14"/>
      <c r="J160" s="14"/>
      <c r="K160" s="14"/>
      <c r="L160" s="14"/>
      <c r="M160" s="14"/>
      <c r="N160" s="14"/>
      <c r="O160" s="15"/>
      <c r="P160" s="15"/>
      <c r="Q160" s="14"/>
      <c r="R160" s="14"/>
      <c r="S160" s="14"/>
      <c r="T160" s="14"/>
      <c r="U160" s="15"/>
      <c r="V160" s="15"/>
      <c r="W160" s="15"/>
      <c r="X160" s="15"/>
      <c r="Y160" s="15"/>
      <c r="Z160" s="15"/>
      <c r="AA160" s="15"/>
      <c r="AB160" s="15"/>
      <c r="AC160" s="15"/>
    </row>
    <row r="161" ht="16.5" spans="1:29">
      <c r="A161" s="15"/>
      <c r="B161" s="14"/>
      <c r="C161" s="14"/>
      <c r="D161" s="14"/>
      <c r="E161" s="14"/>
      <c r="F161" s="14"/>
      <c r="G161" s="14"/>
      <c r="H161" s="14"/>
      <c r="I161" s="14"/>
      <c r="J161" s="14"/>
      <c r="K161" s="14"/>
      <c r="L161" s="14"/>
      <c r="M161" s="14"/>
      <c r="N161" s="14"/>
      <c r="O161" s="15"/>
      <c r="P161" s="15"/>
      <c r="Q161" s="14"/>
      <c r="R161" s="14"/>
      <c r="S161" s="14"/>
      <c r="T161" s="14"/>
      <c r="U161" s="15"/>
      <c r="V161" s="15"/>
      <c r="W161" s="15"/>
      <c r="X161" s="15"/>
      <c r="Y161" s="15"/>
      <c r="Z161" s="15"/>
      <c r="AA161" s="15"/>
      <c r="AB161" s="15"/>
      <c r="AC161" s="15"/>
    </row>
    <row r="162" ht="16.5" spans="1:29">
      <c r="A162" s="15"/>
      <c r="B162" s="14"/>
      <c r="C162" s="14"/>
      <c r="D162" s="14"/>
      <c r="E162" s="14"/>
      <c r="F162" s="14"/>
      <c r="G162" s="14"/>
      <c r="H162" s="14"/>
      <c r="I162" s="14"/>
      <c r="J162" s="14"/>
      <c r="K162" s="14"/>
      <c r="L162" s="14"/>
      <c r="M162" s="14"/>
      <c r="N162" s="14"/>
      <c r="O162" s="15"/>
      <c r="P162" s="15"/>
      <c r="Q162" s="14"/>
      <c r="R162" s="14"/>
      <c r="S162" s="14"/>
      <c r="T162" s="14"/>
      <c r="U162" s="15"/>
      <c r="V162" s="15"/>
      <c r="W162" s="15"/>
      <c r="X162" s="15"/>
      <c r="Y162" s="15"/>
      <c r="Z162" s="15"/>
      <c r="AA162" s="15"/>
      <c r="AB162" s="15"/>
      <c r="AC162" s="15"/>
    </row>
    <row r="163" ht="16.5" spans="1:29">
      <c r="A163" s="15"/>
      <c r="B163" s="14"/>
      <c r="C163" s="14"/>
      <c r="D163" s="14"/>
      <c r="E163" s="14"/>
      <c r="F163" s="14"/>
      <c r="G163" s="14"/>
      <c r="H163" s="14"/>
      <c r="I163" s="14"/>
      <c r="J163" s="14"/>
      <c r="K163" s="14"/>
      <c r="L163" s="14"/>
      <c r="M163" s="14"/>
      <c r="N163" s="14"/>
      <c r="O163" s="15"/>
      <c r="P163" s="15"/>
      <c r="Q163" s="14"/>
      <c r="R163" s="14"/>
      <c r="S163" s="14"/>
      <c r="T163" s="14"/>
      <c r="U163" s="15"/>
      <c r="V163" s="15"/>
      <c r="W163" s="15"/>
      <c r="X163" s="15"/>
      <c r="Y163" s="15"/>
      <c r="Z163" s="15"/>
      <c r="AA163" s="15"/>
      <c r="AB163" s="15"/>
      <c r="AC163" s="15"/>
    </row>
    <row r="164" ht="16.5" spans="1:29">
      <c r="A164" s="15"/>
      <c r="B164" s="14"/>
      <c r="C164" s="14"/>
      <c r="D164" s="14"/>
      <c r="E164" s="14"/>
      <c r="F164" s="14"/>
      <c r="G164" s="14"/>
      <c r="H164" s="14"/>
      <c r="I164" s="14"/>
      <c r="J164" s="14"/>
      <c r="K164" s="14"/>
      <c r="L164" s="14"/>
      <c r="M164" s="14"/>
      <c r="N164" s="14"/>
      <c r="O164" s="15"/>
      <c r="P164" s="15"/>
      <c r="Q164" s="14"/>
      <c r="R164" s="14"/>
      <c r="S164" s="14"/>
      <c r="T164" s="14"/>
      <c r="U164" s="15"/>
      <c r="V164" s="15"/>
      <c r="W164" s="15"/>
      <c r="X164" s="15"/>
      <c r="Y164" s="15"/>
      <c r="Z164" s="15"/>
      <c r="AA164" s="15"/>
      <c r="AB164" s="15"/>
      <c r="AC164" s="15"/>
    </row>
    <row r="165" ht="16.5" spans="1:29">
      <c r="A165" s="15"/>
      <c r="B165" s="14"/>
      <c r="C165" s="14"/>
      <c r="D165" s="14"/>
      <c r="E165" s="14"/>
      <c r="F165" s="14"/>
      <c r="G165" s="14"/>
      <c r="H165" s="14"/>
      <c r="I165" s="14"/>
      <c r="J165" s="14"/>
      <c r="K165" s="14"/>
      <c r="L165" s="14"/>
      <c r="M165" s="14"/>
      <c r="N165" s="14"/>
      <c r="O165" s="15"/>
      <c r="P165" s="15"/>
      <c r="Q165" s="14"/>
      <c r="R165" s="14"/>
      <c r="S165" s="14"/>
      <c r="T165" s="14"/>
      <c r="U165" s="15"/>
      <c r="V165" s="15"/>
      <c r="W165" s="15"/>
      <c r="X165" s="15"/>
      <c r="Y165" s="15"/>
      <c r="Z165" s="15"/>
      <c r="AA165" s="15"/>
      <c r="AB165" s="15"/>
      <c r="AC165" s="15"/>
    </row>
    <row r="166" ht="16.5" spans="1:29">
      <c r="A166" s="15"/>
      <c r="B166" s="14"/>
      <c r="C166" s="14"/>
      <c r="D166" s="14"/>
      <c r="E166" s="14"/>
      <c r="F166" s="14"/>
      <c r="G166" s="14"/>
      <c r="H166" s="14"/>
      <c r="I166" s="14"/>
      <c r="J166" s="14"/>
      <c r="K166" s="14"/>
      <c r="L166" s="14"/>
      <c r="M166" s="14"/>
      <c r="N166" s="14"/>
      <c r="O166" s="15"/>
      <c r="P166" s="15"/>
      <c r="Q166" s="14"/>
      <c r="R166" s="14"/>
      <c r="S166" s="14"/>
      <c r="T166" s="14"/>
      <c r="U166" s="15"/>
      <c r="V166" s="15"/>
      <c r="W166" s="15"/>
      <c r="X166" s="15"/>
      <c r="Y166" s="15"/>
      <c r="Z166" s="15"/>
      <c r="AA166" s="15"/>
      <c r="AB166" s="15"/>
      <c r="AC166" s="15"/>
    </row>
    <row r="167" ht="16.5" spans="1:29">
      <c r="A167" s="15"/>
      <c r="B167" s="14"/>
      <c r="C167" s="14"/>
      <c r="D167" s="14"/>
      <c r="E167" s="14"/>
      <c r="F167" s="14"/>
      <c r="G167" s="14"/>
      <c r="H167" s="14"/>
      <c r="I167" s="14"/>
      <c r="J167" s="14"/>
      <c r="K167" s="14"/>
      <c r="L167" s="14"/>
      <c r="M167" s="14"/>
      <c r="N167" s="14"/>
      <c r="O167" s="15"/>
      <c r="P167" s="15"/>
      <c r="Q167" s="14"/>
      <c r="R167" s="14"/>
      <c r="S167" s="14"/>
      <c r="T167" s="14"/>
      <c r="U167" s="15"/>
      <c r="V167" s="15"/>
      <c r="W167" s="15"/>
      <c r="X167" s="15"/>
      <c r="Y167" s="15"/>
      <c r="Z167" s="15"/>
      <c r="AA167" s="15"/>
      <c r="AB167" s="15"/>
      <c r="AC167" s="15"/>
    </row>
    <row r="168" ht="16.5" spans="1:29">
      <c r="A168" s="15"/>
      <c r="B168" s="14"/>
      <c r="C168" s="14"/>
      <c r="D168" s="14"/>
      <c r="E168" s="14"/>
      <c r="F168" s="14"/>
      <c r="G168" s="14"/>
      <c r="H168" s="14"/>
      <c r="I168" s="14"/>
      <c r="J168" s="14"/>
      <c r="K168" s="14"/>
      <c r="L168" s="14"/>
      <c r="M168" s="14"/>
      <c r="N168" s="14"/>
      <c r="O168" s="15"/>
      <c r="P168" s="15"/>
      <c r="Q168" s="14"/>
      <c r="R168" s="14"/>
      <c r="S168" s="14"/>
      <c r="T168" s="14"/>
      <c r="U168" s="15"/>
      <c r="V168" s="15"/>
      <c r="W168" s="15"/>
      <c r="X168" s="15"/>
      <c r="Y168" s="15"/>
      <c r="Z168" s="15"/>
      <c r="AA168" s="15"/>
      <c r="AB168" s="15"/>
      <c r="AC168" s="15"/>
    </row>
    <row r="169" ht="16.5" spans="1:29">
      <c r="A169" s="15"/>
      <c r="B169" s="14"/>
      <c r="C169" s="14"/>
      <c r="D169" s="14"/>
      <c r="E169" s="14"/>
      <c r="F169" s="14"/>
      <c r="G169" s="14"/>
      <c r="H169" s="14"/>
      <c r="I169" s="14"/>
      <c r="J169" s="14"/>
      <c r="K169" s="14"/>
      <c r="L169" s="14"/>
      <c r="M169" s="14"/>
      <c r="N169" s="14"/>
      <c r="O169" s="15"/>
      <c r="P169" s="15"/>
      <c r="Q169" s="14"/>
      <c r="R169" s="14"/>
      <c r="S169" s="14"/>
      <c r="T169" s="14"/>
      <c r="U169" s="15"/>
      <c r="V169" s="15"/>
      <c r="W169" s="15"/>
      <c r="X169" s="15"/>
      <c r="Y169" s="15"/>
      <c r="Z169" s="15"/>
      <c r="AA169" s="15"/>
      <c r="AB169" s="15"/>
      <c r="AC169" s="15"/>
    </row>
    <row r="170" ht="16.5" spans="1:29">
      <c r="A170" s="15"/>
      <c r="B170" s="14"/>
      <c r="C170" s="14"/>
      <c r="D170" s="14"/>
      <c r="E170" s="14"/>
      <c r="F170" s="14"/>
      <c r="G170" s="14"/>
      <c r="H170" s="14"/>
      <c r="I170" s="14"/>
      <c r="J170" s="14"/>
      <c r="K170" s="14"/>
      <c r="L170" s="14"/>
      <c r="M170" s="14"/>
      <c r="N170" s="14"/>
      <c r="O170" s="15"/>
      <c r="P170" s="15"/>
      <c r="Q170" s="14"/>
      <c r="R170" s="14"/>
      <c r="S170" s="14"/>
      <c r="T170" s="14"/>
      <c r="U170" s="15"/>
      <c r="V170" s="15"/>
      <c r="W170" s="15"/>
      <c r="X170" s="15"/>
      <c r="Y170" s="15"/>
      <c r="Z170" s="15"/>
      <c r="AA170" s="15"/>
      <c r="AB170" s="15"/>
      <c r="AC170" s="15"/>
    </row>
    <row r="171" ht="16.5" spans="1:29">
      <c r="A171" s="15"/>
      <c r="B171" s="14"/>
      <c r="C171" s="14"/>
      <c r="D171" s="14"/>
      <c r="E171" s="14"/>
      <c r="F171" s="14"/>
      <c r="G171" s="14"/>
      <c r="H171" s="14"/>
      <c r="I171" s="14"/>
      <c r="J171" s="14"/>
      <c r="K171" s="14"/>
      <c r="L171" s="14"/>
      <c r="M171" s="14"/>
      <c r="N171" s="14"/>
      <c r="O171" s="15"/>
      <c r="P171" s="15"/>
      <c r="Q171" s="14"/>
      <c r="R171" s="14"/>
      <c r="S171" s="14"/>
      <c r="T171" s="14"/>
      <c r="U171" s="15"/>
      <c r="V171" s="15"/>
      <c r="W171" s="15"/>
      <c r="X171" s="15"/>
      <c r="Y171" s="15"/>
      <c r="Z171" s="15"/>
      <c r="AA171" s="15"/>
      <c r="AB171" s="15"/>
      <c r="AC171" s="15"/>
    </row>
    <row r="172" ht="16.5" spans="1:29">
      <c r="A172" s="15"/>
      <c r="B172" s="14"/>
      <c r="C172" s="14"/>
      <c r="D172" s="14"/>
      <c r="E172" s="14"/>
      <c r="F172" s="14"/>
      <c r="G172" s="14"/>
      <c r="H172" s="14"/>
      <c r="I172" s="14"/>
      <c r="J172" s="14"/>
      <c r="K172" s="14"/>
      <c r="L172" s="14"/>
      <c r="M172" s="14"/>
      <c r="N172" s="14"/>
      <c r="O172" s="15"/>
      <c r="P172" s="15"/>
      <c r="Q172" s="14"/>
      <c r="R172" s="14"/>
      <c r="S172" s="14"/>
      <c r="T172" s="14"/>
      <c r="U172" s="15"/>
      <c r="V172" s="15"/>
      <c r="W172" s="15"/>
      <c r="X172" s="15"/>
      <c r="Y172" s="15"/>
      <c r="Z172" s="15"/>
      <c r="AA172" s="15"/>
      <c r="AB172" s="15"/>
      <c r="AC172" s="15"/>
    </row>
    <row r="173" ht="16.5" spans="1:29">
      <c r="A173" s="15"/>
      <c r="B173" s="14"/>
      <c r="C173" s="14"/>
      <c r="D173" s="14"/>
      <c r="E173" s="14"/>
      <c r="F173" s="14"/>
      <c r="G173" s="14"/>
      <c r="H173" s="14"/>
      <c r="I173" s="14"/>
      <c r="J173" s="14"/>
      <c r="K173" s="14"/>
      <c r="L173" s="14"/>
      <c r="M173" s="14"/>
      <c r="N173" s="14"/>
      <c r="O173" s="15"/>
      <c r="P173" s="15"/>
      <c r="Q173" s="14"/>
      <c r="R173" s="14"/>
      <c r="S173" s="14"/>
      <c r="T173" s="14"/>
      <c r="U173" s="15"/>
      <c r="V173" s="15"/>
      <c r="W173" s="15"/>
      <c r="X173" s="15"/>
      <c r="Y173" s="15"/>
      <c r="Z173" s="15"/>
      <c r="AA173" s="15"/>
      <c r="AB173" s="15"/>
      <c r="AC173" s="15"/>
    </row>
    <row r="174" ht="16.5" spans="1:29">
      <c r="A174" s="15"/>
      <c r="B174" s="14"/>
      <c r="C174" s="14"/>
      <c r="D174" s="14"/>
      <c r="E174" s="14"/>
      <c r="F174" s="14"/>
      <c r="G174" s="14"/>
      <c r="H174" s="14"/>
      <c r="I174" s="14"/>
      <c r="J174" s="14"/>
      <c r="K174" s="14"/>
      <c r="L174" s="14"/>
      <c r="M174" s="14"/>
      <c r="N174" s="14"/>
      <c r="O174" s="15"/>
      <c r="P174" s="15"/>
      <c r="Q174" s="14"/>
      <c r="R174" s="14"/>
      <c r="S174" s="14"/>
      <c r="T174" s="14"/>
      <c r="U174" s="15"/>
      <c r="V174" s="15"/>
      <c r="W174" s="15"/>
      <c r="X174" s="15"/>
      <c r="Y174" s="15"/>
      <c r="Z174" s="15"/>
      <c r="AA174" s="15"/>
      <c r="AB174" s="15"/>
      <c r="AC174" s="15"/>
    </row>
    <row r="175" ht="16.5" spans="1:29">
      <c r="A175" s="15"/>
      <c r="B175" s="14"/>
      <c r="C175" s="14"/>
      <c r="D175" s="14"/>
      <c r="E175" s="14"/>
      <c r="F175" s="14"/>
      <c r="G175" s="14"/>
      <c r="H175" s="14"/>
      <c r="I175" s="14"/>
      <c r="J175" s="14"/>
      <c r="K175" s="14"/>
      <c r="L175" s="14"/>
      <c r="M175" s="14"/>
      <c r="N175" s="14"/>
      <c r="O175" s="15"/>
      <c r="P175" s="15"/>
      <c r="Q175" s="14"/>
      <c r="R175" s="14"/>
      <c r="S175" s="14"/>
      <c r="T175" s="14"/>
      <c r="U175" s="15"/>
      <c r="V175" s="15"/>
      <c r="W175" s="15"/>
      <c r="X175" s="15"/>
      <c r="Y175" s="15"/>
      <c r="Z175" s="15"/>
      <c r="AA175" s="15"/>
      <c r="AB175" s="15"/>
      <c r="AC175" s="15"/>
    </row>
    <row r="176" ht="16.5" spans="1:29">
      <c r="A176" s="15"/>
      <c r="B176" s="14"/>
      <c r="C176" s="14"/>
      <c r="D176" s="14"/>
      <c r="E176" s="14"/>
      <c r="F176" s="14"/>
      <c r="G176" s="14"/>
      <c r="H176" s="14"/>
      <c r="I176" s="14"/>
      <c r="J176" s="14"/>
      <c r="K176" s="14"/>
      <c r="L176" s="14"/>
      <c r="M176" s="14"/>
      <c r="N176" s="14"/>
      <c r="O176" s="15"/>
      <c r="P176" s="15"/>
      <c r="Q176" s="14"/>
      <c r="R176" s="14"/>
      <c r="S176" s="14"/>
      <c r="T176" s="14"/>
      <c r="U176" s="15"/>
      <c r="V176" s="15"/>
      <c r="W176" s="15"/>
      <c r="X176" s="15"/>
      <c r="Y176" s="15"/>
      <c r="Z176" s="15"/>
      <c r="AA176" s="15"/>
      <c r="AB176" s="15"/>
      <c r="AC176" s="15"/>
    </row>
    <row r="177" ht="16.5" spans="1:29">
      <c r="A177" s="15"/>
      <c r="B177" s="14"/>
      <c r="C177" s="14"/>
      <c r="D177" s="14"/>
      <c r="E177" s="14"/>
      <c r="F177" s="14"/>
      <c r="G177" s="14"/>
      <c r="H177" s="14"/>
      <c r="I177" s="14"/>
      <c r="J177" s="14"/>
      <c r="K177" s="14"/>
      <c r="L177" s="14"/>
      <c r="M177" s="14"/>
      <c r="N177" s="14"/>
      <c r="O177" s="15"/>
      <c r="P177" s="15"/>
      <c r="Q177" s="14"/>
      <c r="R177" s="14"/>
      <c r="S177" s="14"/>
      <c r="T177" s="14"/>
      <c r="U177" s="15"/>
      <c r="V177" s="15"/>
      <c r="W177" s="15"/>
      <c r="X177" s="15"/>
      <c r="Y177" s="15"/>
      <c r="Z177" s="15"/>
      <c r="AA177" s="15"/>
      <c r="AB177" s="15"/>
      <c r="AC177" s="15"/>
    </row>
    <row r="178" ht="16.5" spans="1:29">
      <c r="A178" s="15"/>
      <c r="B178" s="14"/>
      <c r="C178" s="14"/>
      <c r="D178" s="14"/>
      <c r="E178" s="14"/>
      <c r="F178" s="14"/>
      <c r="G178" s="14"/>
      <c r="H178" s="14"/>
      <c r="I178" s="14"/>
      <c r="J178" s="14"/>
      <c r="K178" s="14"/>
      <c r="L178" s="14"/>
      <c r="M178" s="14"/>
      <c r="N178" s="14"/>
      <c r="O178" s="15"/>
      <c r="P178" s="15"/>
      <c r="Q178" s="14"/>
      <c r="R178" s="14"/>
      <c r="S178" s="14"/>
      <c r="T178" s="14"/>
      <c r="U178" s="15"/>
      <c r="V178" s="15"/>
      <c r="W178" s="15"/>
      <c r="X178" s="15"/>
      <c r="Y178" s="15"/>
      <c r="Z178" s="15"/>
      <c r="AA178" s="15"/>
      <c r="AB178" s="15"/>
      <c r="AC178" s="15"/>
    </row>
    <row r="179" ht="16.5" spans="1:29">
      <c r="A179" s="15"/>
      <c r="B179" s="14"/>
      <c r="C179" s="14"/>
      <c r="D179" s="14"/>
      <c r="E179" s="14"/>
      <c r="F179" s="14"/>
      <c r="G179" s="14"/>
      <c r="H179" s="14"/>
      <c r="I179" s="14"/>
      <c r="J179" s="14"/>
      <c r="K179" s="14"/>
      <c r="L179" s="14"/>
      <c r="M179" s="14"/>
      <c r="N179" s="14"/>
      <c r="O179" s="15"/>
      <c r="P179" s="15"/>
      <c r="Q179" s="14"/>
      <c r="R179" s="14"/>
      <c r="S179" s="14"/>
      <c r="T179" s="14"/>
      <c r="U179" s="15"/>
      <c r="V179" s="15"/>
      <c r="W179" s="15"/>
      <c r="X179" s="15"/>
      <c r="Y179" s="15"/>
      <c r="Z179" s="15"/>
      <c r="AA179" s="15"/>
      <c r="AB179" s="15"/>
      <c r="AC179" s="15"/>
    </row>
    <row r="180" ht="16.5" spans="1:29">
      <c r="A180" s="15"/>
      <c r="B180" s="14"/>
      <c r="C180" s="14"/>
      <c r="D180" s="14"/>
      <c r="E180" s="14"/>
      <c r="F180" s="14"/>
      <c r="G180" s="14"/>
      <c r="H180" s="14"/>
      <c r="I180" s="14"/>
      <c r="J180" s="14"/>
      <c r="K180" s="14"/>
      <c r="L180" s="14"/>
      <c r="M180" s="14"/>
      <c r="N180" s="14"/>
      <c r="O180" s="15"/>
      <c r="P180" s="15"/>
      <c r="Q180" s="14"/>
      <c r="R180" s="14"/>
      <c r="S180" s="14"/>
      <c r="T180" s="14"/>
      <c r="U180" s="15"/>
      <c r="V180" s="15"/>
      <c r="W180" s="15"/>
      <c r="X180" s="15"/>
      <c r="Y180" s="15"/>
      <c r="Z180" s="15"/>
      <c r="AA180" s="15"/>
      <c r="AB180" s="15"/>
      <c r="AC180" s="15"/>
    </row>
    <row r="181" ht="16.5" spans="1:29">
      <c r="A181" s="15"/>
      <c r="B181" s="14"/>
      <c r="C181" s="14"/>
      <c r="D181" s="14"/>
      <c r="E181" s="14"/>
      <c r="F181" s="14"/>
      <c r="G181" s="14"/>
      <c r="H181" s="14"/>
      <c r="I181" s="14"/>
      <c r="J181" s="14"/>
      <c r="K181" s="14"/>
      <c r="L181" s="14"/>
      <c r="M181" s="14"/>
      <c r="N181" s="14"/>
      <c r="O181" s="15"/>
      <c r="P181" s="15"/>
      <c r="Q181" s="14"/>
      <c r="R181" s="14"/>
      <c r="S181" s="14"/>
      <c r="T181" s="14"/>
      <c r="U181" s="15"/>
      <c r="V181" s="15"/>
      <c r="W181" s="15"/>
      <c r="X181" s="15"/>
      <c r="Y181" s="15"/>
      <c r="Z181" s="15"/>
      <c r="AA181" s="15"/>
      <c r="AB181" s="15"/>
      <c r="AC181" s="15"/>
    </row>
    <row r="182" ht="16.5" spans="1:29">
      <c r="A182" s="15"/>
      <c r="B182" s="14"/>
      <c r="C182" s="14"/>
      <c r="D182" s="14"/>
      <c r="E182" s="14"/>
      <c r="F182" s="14"/>
      <c r="G182" s="14"/>
      <c r="H182" s="14"/>
      <c r="I182" s="14"/>
      <c r="J182" s="14"/>
      <c r="K182" s="14"/>
      <c r="L182" s="14"/>
      <c r="M182" s="14"/>
      <c r="N182" s="14"/>
      <c r="O182" s="15"/>
      <c r="P182" s="15"/>
      <c r="Q182" s="14"/>
      <c r="R182" s="14"/>
      <c r="S182" s="14"/>
      <c r="T182" s="14"/>
      <c r="U182" s="15"/>
      <c r="V182" s="15"/>
      <c r="W182" s="15"/>
      <c r="X182" s="15"/>
      <c r="Y182" s="15"/>
      <c r="Z182" s="15"/>
      <c r="AA182" s="15"/>
      <c r="AB182" s="15"/>
      <c r="AC182" s="15"/>
    </row>
    <row r="183" ht="16.5" spans="1:29">
      <c r="A183" s="15"/>
      <c r="B183" s="14"/>
      <c r="C183" s="14"/>
      <c r="D183" s="14"/>
      <c r="E183" s="14"/>
      <c r="F183" s="14"/>
      <c r="G183" s="14"/>
      <c r="H183" s="14"/>
      <c r="I183" s="14"/>
      <c r="J183" s="14"/>
      <c r="K183" s="14"/>
      <c r="L183" s="14"/>
      <c r="M183" s="14"/>
      <c r="N183" s="14"/>
      <c r="O183" s="15"/>
      <c r="P183" s="15"/>
      <c r="Q183" s="14"/>
      <c r="R183" s="14"/>
      <c r="S183" s="14"/>
      <c r="T183" s="14"/>
      <c r="U183" s="15"/>
      <c r="V183" s="15"/>
      <c r="W183" s="15"/>
      <c r="X183" s="15"/>
      <c r="Y183" s="15"/>
      <c r="Z183" s="15"/>
      <c r="AA183" s="15"/>
      <c r="AB183" s="15"/>
      <c r="AC183" s="15"/>
    </row>
    <row r="184" ht="16.5" spans="1:29">
      <c r="A184" s="15"/>
      <c r="B184" s="14"/>
      <c r="C184" s="14"/>
      <c r="D184" s="14"/>
      <c r="E184" s="14"/>
      <c r="F184" s="14"/>
      <c r="G184" s="14"/>
      <c r="H184" s="14"/>
      <c r="I184" s="14"/>
      <c r="J184" s="14"/>
      <c r="K184" s="14"/>
      <c r="L184" s="14"/>
      <c r="M184" s="14"/>
      <c r="N184" s="14"/>
      <c r="O184" s="15"/>
      <c r="P184" s="15"/>
      <c r="Q184" s="14"/>
      <c r="R184" s="14"/>
      <c r="S184" s="14"/>
      <c r="T184" s="14"/>
      <c r="U184" s="15"/>
      <c r="V184" s="15"/>
      <c r="W184" s="15"/>
      <c r="X184" s="15"/>
      <c r="Y184" s="15"/>
      <c r="Z184" s="15"/>
      <c r="AA184" s="15"/>
      <c r="AB184" s="15"/>
      <c r="AC184" s="15"/>
    </row>
    <row r="185" ht="16.5" spans="1:29">
      <c r="A185" s="15"/>
      <c r="B185" s="14"/>
      <c r="C185" s="14"/>
      <c r="D185" s="14"/>
      <c r="E185" s="14"/>
      <c r="F185" s="14"/>
      <c r="G185" s="14"/>
      <c r="H185" s="14"/>
      <c r="I185" s="14"/>
      <c r="J185" s="14"/>
      <c r="K185" s="14"/>
      <c r="L185" s="14"/>
      <c r="M185" s="14"/>
      <c r="N185" s="14"/>
      <c r="O185" s="15"/>
      <c r="P185" s="15"/>
      <c r="Q185" s="14"/>
      <c r="R185" s="14"/>
      <c r="S185" s="14"/>
      <c r="T185" s="14"/>
      <c r="U185" s="15"/>
      <c r="V185" s="15"/>
      <c r="W185" s="15"/>
      <c r="X185" s="15"/>
      <c r="Y185" s="15"/>
      <c r="Z185" s="15"/>
      <c r="AA185" s="15"/>
      <c r="AB185" s="15"/>
      <c r="AC185" s="15"/>
    </row>
    <row r="186" ht="16.5" spans="1:29">
      <c r="A186" s="15"/>
      <c r="B186" s="14"/>
      <c r="C186" s="14"/>
      <c r="D186" s="14"/>
      <c r="E186" s="14"/>
      <c r="F186" s="14"/>
      <c r="G186" s="14"/>
      <c r="H186" s="14"/>
      <c r="I186" s="14"/>
      <c r="J186" s="14"/>
      <c r="K186" s="14"/>
      <c r="L186" s="14"/>
      <c r="M186" s="14"/>
      <c r="N186" s="14"/>
      <c r="O186" s="15"/>
      <c r="P186" s="15"/>
      <c r="Q186" s="14"/>
      <c r="R186" s="14"/>
      <c r="S186" s="14"/>
      <c r="T186" s="14"/>
      <c r="U186" s="15"/>
      <c r="V186" s="15"/>
      <c r="W186" s="15"/>
      <c r="X186" s="15"/>
      <c r="Y186" s="15"/>
      <c r="Z186" s="15"/>
      <c r="AA186" s="15"/>
      <c r="AB186" s="15"/>
      <c r="AC186" s="15"/>
    </row>
    <row r="187" ht="16.5" spans="1:29">
      <c r="A187" s="15"/>
      <c r="B187" s="14"/>
      <c r="C187" s="14"/>
      <c r="D187" s="14"/>
      <c r="E187" s="14"/>
      <c r="F187" s="14"/>
      <c r="G187" s="14"/>
      <c r="H187" s="14"/>
      <c r="I187" s="14"/>
      <c r="J187" s="14"/>
      <c r="K187" s="14"/>
      <c r="L187" s="14"/>
      <c r="M187" s="14"/>
      <c r="N187" s="14"/>
      <c r="O187" s="15"/>
      <c r="P187" s="15"/>
      <c r="Q187" s="14"/>
      <c r="R187" s="14"/>
      <c r="S187" s="14"/>
      <c r="T187" s="14"/>
      <c r="U187" s="15"/>
      <c r="V187" s="15"/>
      <c r="W187" s="15"/>
      <c r="X187" s="15"/>
      <c r="Y187" s="15"/>
      <c r="Z187" s="15"/>
      <c r="AA187" s="15"/>
      <c r="AB187" s="15"/>
      <c r="AC187" s="15"/>
    </row>
    <row r="188" ht="16.5" spans="1:29">
      <c r="A188" s="15"/>
      <c r="B188" s="14"/>
      <c r="C188" s="14"/>
      <c r="D188" s="14"/>
      <c r="E188" s="14"/>
      <c r="F188" s="14"/>
      <c r="G188" s="14"/>
      <c r="H188" s="14"/>
      <c r="I188" s="14"/>
      <c r="J188" s="14"/>
      <c r="K188" s="14"/>
      <c r="L188" s="14"/>
      <c r="M188" s="14"/>
      <c r="N188" s="14"/>
      <c r="O188" s="15"/>
      <c r="P188" s="15"/>
      <c r="Q188" s="14"/>
      <c r="R188" s="14"/>
      <c r="S188" s="14"/>
      <c r="T188" s="14"/>
      <c r="U188" s="15"/>
      <c r="V188" s="15"/>
      <c r="W188" s="15"/>
      <c r="X188" s="15"/>
      <c r="Y188" s="15"/>
      <c r="Z188" s="15"/>
      <c r="AA188" s="15"/>
      <c r="AB188" s="15"/>
      <c r="AC188" s="15"/>
    </row>
    <row r="189" ht="16.5" spans="1:29">
      <c r="A189" s="15"/>
      <c r="B189" s="14"/>
      <c r="C189" s="14"/>
      <c r="D189" s="14"/>
      <c r="E189" s="14"/>
      <c r="F189" s="14"/>
      <c r="G189" s="14"/>
      <c r="H189" s="14"/>
      <c r="I189" s="14"/>
      <c r="J189" s="14"/>
      <c r="K189" s="14"/>
      <c r="L189" s="14"/>
      <c r="M189" s="14"/>
      <c r="N189" s="14"/>
      <c r="O189" s="15"/>
      <c r="P189" s="15"/>
      <c r="Q189" s="14"/>
      <c r="R189" s="14"/>
      <c r="S189" s="14"/>
      <c r="T189" s="14"/>
      <c r="U189" s="15"/>
      <c r="V189" s="15"/>
      <c r="W189" s="15"/>
      <c r="X189" s="15"/>
      <c r="Y189" s="15"/>
      <c r="Z189" s="15"/>
      <c r="AA189" s="15"/>
      <c r="AB189" s="15"/>
      <c r="AC189" s="15"/>
    </row>
    <row r="190" ht="16.5" spans="1:29">
      <c r="A190" s="15"/>
      <c r="B190" s="14"/>
      <c r="C190" s="14"/>
      <c r="D190" s="14"/>
      <c r="E190" s="14"/>
      <c r="F190" s="14"/>
      <c r="G190" s="14"/>
      <c r="H190" s="14"/>
      <c r="I190" s="14"/>
      <c r="J190" s="14"/>
      <c r="K190" s="14"/>
      <c r="L190" s="14"/>
      <c r="M190" s="14"/>
      <c r="N190" s="14"/>
      <c r="O190" s="15"/>
      <c r="P190" s="15"/>
      <c r="Q190" s="14"/>
      <c r="R190" s="14"/>
      <c r="S190" s="14"/>
      <c r="T190" s="14"/>
      <c r="U190" s="15"/>
      <c r="V190" s="15"/>
      <c r="W190" s="15"/>
      <c r="X190" s="15"/>
      <c r="Y190" s="15"/>
      <c r="Z190" s="15"/>
      <c r="AA190" s="15"/>
      <c r="AB190" s="15"/>
      <c r="AC190" s="15"/>
    </row>
    <row r="191" ht="16.5" spans="1:29">
      <c r="A191" s="15"/>
      <c r="B191" s="14"/>
      <c r="C191" s="14"/>
      <c r="D191" s="14"/>
      <c r="E191" s="14"/>
      <c r="F191" s="14"/>
      <c r="G191" s="14"/>
      <c r="H191" s="14"/>
      <c r="I191" s="14"/>
      <c r="J191" s="14"/>
      <c r="K191" s="14"/>
      <c r="L191" s="14"/>
      <c r="M191" s="14"/>
      <c r="N191" s="14"/>
      <c r="O191" s="15"/>
      <c r="P191" s="15"/>
      <c r="Q191" s="14"/>
      <c r="R191" s="14"/>
      <c r="S191" s="14"/>
      <c r="T191" s="14"/>
      <c r="U191" s="15"/>
      <c r="V191" s="15"/>
      <c r="W191" s="15"/>
      <c r="X191" s="15"/>
      <c r="Y191" s="15"/>
      <c r="Z191" s="15"/>
      <c r="AA191" s="15"/>
      <c r="AB191" s="15"/>
      <c r="AC191" s="15"/>
    </row>
    <row r="192" ht="16.5" spans="1:29">
      <c r="A192" s="15"/>
      <c r="B192" s="14"/>
      <c r="C192" s="14"/>
      <c r="D192" s="14"/>
      <c r="E192" s="14"/>
      <c r="F192" s="14"/>
      <c r="G192" s="14"/>
      <c r="H192" s="14"/>
      <c r="I192" s="14"/>
      <c r="J192" s="14"/>
      <c r="K192" s="14"/>
      <c r="L192" s="14"/>
      <c r="M192" s="14"/>
      <c r="N192" s="14"/>
      <c r="O192" s="15"/>
      <c r="P192" s="15"/>
      <c r="Q192" s="14"/>
      <c r="R192" s="14"/>
      <c r="S192" s="14"/>
      <c r="T192" s="14"/>
      <c r="U192" s="15"/>
      <c r="V192" s="15"/>
      <c r="W192" s="15"/>
      <c r="X192" s="15"/>
      <c r="Y192" s="15"/>
      <c r="Z192" s="15"/>
      <c r="AA192" s="15"/>
      <c r="AB192" s="15"/>
      <c r="AC192" s="15"/>
    </row>
    <row r="193" ht="16.5" spans="1:29">
      <c r="A193" s="15"/>
      <c r="B193" s="14"/>
      <c r="C193" s="14"/>
      <c r="D193" s="14"/>
      <c r="E193" s="14"/>
      <c r="F193" s="14"/>
      <c r="G193" s="14"/>
      <c r="H193" s="14"/>
      <c r="I193" s="14"/>
      <c r="J193" s="14"/>
      <c r="K193" s="14"/>
      <c r="L193" s="14"/>
      <c r="M193" s="14"/>
      <c r="N193" s="14"/>
      <c r="O193" s="15"/>
      <c r="P193" s="15"/>
      <c r="Q193" s="14"/>
      <c r="R193" s="14"/>
      <c r="S193" s="14"/>
      <c r="T193" s="14"/>
      <c r="U193" s="15"/>
      <c r="V193" s="15"/>
      <c r="W193" s="15"/>
      <c r="X193" s="15"/>
      <c r="Y193" s="15"/>
      <c r="Z193" s="15"/>
      <c r="AA193" s="15"/>
      <c r="AB193" s="15"/>
      <c r="AC193" s="15"/>
    </row>
    <row r="194" ht="16.5" spans="1:29">
      <c r="A194" s="15"/>
      <c r="B194" s="14"/>
      <c r="C194" s="14"/>
      <c r="D194" s="14"/>
      <c r="E194" s="14"/>
      <c r="F194" s="14"/>
      <c r="G194" s="14"/>
      <c r="H194" s="14"/>
      <c r="I194" s="14"/>
      <c r="J194" s="14"/>
      <c r="K194" s="14"/>
      <c r="L194" s="14"/>
      <c r="M194" s="14"/>
      <c r="N194" s="14"/>
      <c r="O194" s="15"/>
      <c r="P194" s="15"/>
      <c r="Q194" s="14"/>
      <c r="R194" s="14"/>
      <c r="S194" s="14"/>
      <c r="T194" s="14"/>
      <c r="U194" s="15"/>
      <c r="V194" s="15"/>
      <c r="W194" s="15"/>
      <c r="X194" s="15"/>
      <c r="Y194" s="15"/>
      <c r="Z194" s="15"/>
      <c r="AA194" s="15"/>
      <c r="AB194" s="15"/>
      <c r="AC194" s="15"/>
    </row>
    <row r="195" ht="16.5" spans="1:29">
      <c r="A195" s="15"/>
      <c r="B195" s="14"/>
      <c r="C195" s="14"/>
      <c r="D195" s="14"/>
      <c r="E195" s="14"/>
      <c r="F195" s="14"/>
      <c r="G195" s="14"/>
      <c r="H195" s="14"/>
      <c r="I195" s="14"/>
      <c r="J195" s="14"/>
      <c r="K195" s="14"/>
      <c r="L195" s="14"/>
      <c r="M195" s="14"/>
      <c r="N195" s="14"/>
      <c r="O195" s="15"/>
      <c r="P195" s="15"/>
      <c r="Q195" s="14"/>
      <c r="R195" s="14"/>
      <c r="S195" s="14"/>
      <c r="T195" s="14"/>
      <c r="U195" s="15"/>
      <c r="V195" s="15"/>
      <c r="W195" s="15"/>
      <c r="X195" s="15"/>
      <c r="Y195" s="15"/>
      <c r="Z195" s="15"/>
      <c r="AA195" s="15"/>
      <c r="AB195" s="15"/>
      <c r="AC195" s="15"/>
    </row>
    <row r="196" ht="16.5" spans="1:29">
      <c r="A196" s="15"/>
      <c r="B196" s="14"/>
      <c r="C196" s="14"/>
      <c r="D196" s="14"/>
      <c r="E196" s="14"/>
      <c r="F196" s="14"/>
      <c r="G196" s="14"/>
      <c r="H196" s="14"/>
      <c r="I196" s="14"/>
      <c r="J196" s="14"/>
      <c r="K196" s="14"/>
      <c r="L196" s="14"/>
      <c r="M196" s="14"/>
      <c r="N196" s="14"/>
      <c r="O196" s="15"/>
      <c r="P196" s="15"/>
      <c r="Q196" s="14"/>
      <c r="R196" s="14"/>
      <c r="S196" s="14"/>
      <c r="T196" s="14"/>
      <c r="U196" s="15"/>
      <c r="V196" s="15"/>
      <c r="W196" s="15"/>
      <c r="X196" s="15"/>
      <c r="Y196" s="15"/>
      <c r="Z196" s="15"/>
      <c r="AA196" s="15"/>
      <c r="AB196" s="15"/>
      <c r="AC196" s="15"/>
    </row>
    <row r="197" ht="16.5" spans="1:29">
      <c r="A197" s="15"/>
      <c r="B197" s="14"/>
      <c r="C197" s="14"/>
      <c r="D197" s="14"/>
      <c r="E197" s="14"/>
      <c r="F197" s="14"/>
      <c r="G197" s="14"/>
      <c r="H197" s="14"/>
      <c r="I197" s="14"/>
      <c r="J197" s="14"/>
      <c r="K197" s="14"/>
      <c r="L197" s="14"/>
      <c r="M197" s="14"/>
      <c r="N197" s="14"/>
      <c r="O197" s="15"/>
      <c r="P197" s="15"/>
      <c r="Q197" s="14"/>
      <c r="R197" s="14"/>
      <c r="S197" s="14"/>
      <c r="T197" s="14"/>
      <c r="U197" s="15"/>
      <c r="V197" s="15"/>
      <c r="W197" s="15"/>
      <c r="X197" s="15"/>
      <c r="Y197" s="15"/>
      <c r="Z197" s="15"/>
      <c r="AA197" s="15"/>
      <c r="AB197" s="15"/>
      <c r="AC197" s="15"/>
    </row>
    <row r="198" ht="16.5" spans="1:29">
      <c r="A198" s="15"/>
      <c r="B198" s="14"/>
      <c r="C198" s="14"/>
      <c r="D198" s="14"/>
      <c r="E198" s="14"/>
      <c r="F198" s="14"/>
      <c r="G198" s="14"/>
      <c r="H198" s="14"/>
      <c r="I198" s="14"/>
      <c r="J198" s="14"/>
      <c r="K198" s="14"/>
      <c r="L198" s="14"/>
      <c r="M198" s="14"/>
      <c r="N198" s="14"/>
      <c r="O198" s="15"/>
      <c r="P198" s="15"/>
      <c r="Q198" s="14"/>
      <c r="R198" s="14"/>
      <c r="S198" s="14"/>
      <c r="T198" s="14"/>
      <c r="U198" s="15"/>
      <c r="V198" s="15"/>
      <c r="W198" s="15"/>
      <c r="X198" s="15"/>
      <c r="Y198" s="15"/>
      <c r="Z198" s="15"/>
      <c r="AA198" s="15"/>
      <c r="AB198" s="15"/>
      <c r="AC198" s="15"/>
    </row>
    <row r="199" ht="16.5" spans="1:29">
      <c r="A199" s="15"/>
      <c r="B199" s="14"/>
      <c r="C199" s="14"/>
      <c r="D199" s="14"/>
      <c r="E199" s="14"/>
      <c r="F199" s="14"/>
      <c r="G199" s="14"/>
      <c r="H199" s="14"/>
      <c r="I199" s="14"/>
      <c r="J199" s="14"/>
      <c r="K199" s="14"/>
      <c r="L199" s="14"/>
      <c r="M199" s="14"/>
      <c r="N199" s="14"/>
      <c r="O199" s="15"/>
      <c r="P199" s="15"/>
      <c r="Q199" s="14"/>
      <c r="R199" s="14"/>
      <c r="S199" s="14"/>
      <c r="T199" s="14"/>
      <c r="U199" s="15"/>
      <c r="V199" s="15"/>
      <c r="W199" s="15"/>
      <c r="X199" s="15"/>
      <c r="Y199" s="15"/>
      <c r="Z199" s="15"/>
      <c r="AA199" s="15"/>
      <c r="AB199" s="15"/>
      <c r="AC199" s="15"/>
    </row>
    <row r="200" ht="16.5" spans="1:29">
      <c r="A200" s="15"/>
      <c r="B200" s="14"/>
      <c r="C200" s="14"/>
      <c r="D200" s="14"/>
      <c r="E200" s="14"/>
      <c r="F200" s="14"/>
      <c r="G200" s="14"/>
      <c r="H200" s="14"/>
      <c r="I200" s="14"/>
      <c r="J200" s="14"/>
      <c r="K200" s="14"/>
      <c r="L200" s="14"/>
      <c r="M200" s="14"/>
      <c r="N200" s="14"/>
      <c r="O200" s="15"/>
      <c r="P200" s="15"/>
      <c r="Q200" s="14"/>
      <c r="R200" s="14"/>
      <c r="S200" s="14"/>
      <c r="T200" s="14"/>
      <c r="U200" s="15"/>
      <c r="V200" s="15"/>
      <c r="W200" s="15"/>
      <c r="X200" s="15"/>
      <c r="Y200" s="15"/>
      <c r="Z200" s="15"/>
      <c r="AA200" s="15"/>
      <c r="AB200" s="15"/>
      <c r="AC200" s="15"/>
    </row>
  </sheetData>
  <mergeCells count="30">
    <mergeCell ref="C1:F1"/>
    <mergeCell ref="G1:J1"/>
    <mergeCell ref="K1:N1"/>
    <mergeCell ref="P1:T1"/>
    <mergeCell ref="Z1:AC1"/>
    <mergeCell ref="C19:F19"/>
    <mergeCell ref="G19:J19"/>
    <mergeCell ref="K19:N19"/>
    <mergeCell ref="P19:T19"/>
    <mergeCell ref="Z20:AC20"/>
    <mergeCell ref="C37:F37"/>
    <mergeCell ref="G37:J37"/>
    <mergeCell ref="K37:N37"/>
    <mergeCell ref="P37:T37"/>
    <mergeCell ref="Z38:AC38"/>
    <mergeCell ref="C55:F55"/>
    <mergeCell ref="G55:J55"/>
    <mergeCell ref="K55:N55"/>
    <mergeCell ref="P55:T55"/>
    <mergeCell ref="Z56:AC56"/>
    <mergeCell ref="C73:F73"/>
    <mergeCell ref="G73:J73"/>
    <mergeCell ref="K73:N73"/>
    <mergeCell ref="P73:T73"/>
    <mergeCell ref="Z74:AC74"/>
    <mergeCell ref="C91:F91"/>
    <mergeCell ref="G91:J91"/>
    <mergeCell ref="K91:N91"/>
    <mergeCell ref="P91:T91"/>
    <mergeCell ref="Z92:AC9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5"/>
  <sheetViews>
    <sheetView workbookViewId="0">
      <selection activeCell="A1" sqref="A1"/>
    </sheetView>
  </sheetViews>
  <sheetFormatPr defaultColWidth="10" defaultRowHeight="13.5"/>
  <cols>
    <col min="1" max="1" width="12" customWidth="1"/>
    <col min="2" max="2" width="16" customWidth="1"/>
    <col min="3" max="4" width="10" customWidth="1"/>
    <col min="5" max="5" width="15" customWidth="1"/>
    <col min="6" max="14" width="10" customWidth="1"/>
    <col min="15" max="26" width="14" customWidth="1"/>
  </cols>
  <sheetData>
    <row r="1" ht="16.5" spans="1:26">
      <c r="A1" s="1" t="s">
        <v>1737</v>
      </c>
      <c r="B1" s="2" t="s">
        <v>1781</v>
      </c>
      <c r="C1" s="3" t="s">
        <v>1739</v>
      </c>
      <c r="D1" s="4"/>
      <c r="E1" s="4"/>
      <c r="F1" s="4"/>
      <c r="G1" s="5" t="s">
        <v>1740</v>
      </c>
      <c r="H1" s="4"/>
      <c r="I1" s="4"/>
      <c r="J1" s="4"/>
      <c r="K1" s="18" t="s">
        <v>1741</v>
      </c>
      <c r="L1" s="4"/>
      <c r="M1" s="4"/>
      <c r="N1" s="4"/>
      <c r="O1" s="15"/>
      <c r="P1" s="15"/>
      <c r="Q1" s="15"/>
      <c r="R1" s="15"/>
      <c r="S1" s="15"/>
      <c r="T1" s="15"/>
      <c r="U1" s="15"/>
      <c r="V1" s="15"/>
      <c r="W1" s="15"/>
      <c r="X1" s="15"/>
      <c r="Y1" s="15"/>
      <c r="Z1" s="15"/>
    </row>
    <row r="2" ht="16.5" spans="1:26">
      <c r="A2" s="6" t="s">
        <v>1743</v>
      </c>
      <c r="B2" s="7" t="s">
        <v>1744</v>
      </c>
      <c r="C2" s="3" t="s">
        <v>1745</v>
      </c>
      <c r="D2" s="3" t="s">
        <v>1746</v>
      </c>
      <c r="E2" s="3" t="s">
        <v>1747</v>
      </c>
      <c r="F2" s="3" t="s">
        <v>1748</v>
      </c>
      <c r="G2" s="5" t="s">
        <v>1745</v>
      </c>
      <c r="H2" s="5" t="s">
        <v>1746</v>
      </c>
      <c r="I2" s="5" t="s">
        <v>1747</v>
      </c>
      <c r="J2" s="5" t="s">
        <v>1748</v>
      </c>
      <c r="K2" s="18" t="s">
        <v>1745</v>
      </c>
      <c r="L2" s="18" t="s">
        <v>1746</v>
      </c>
      <c r="M2" s="18" t="s">
        <v>1747</v>
      </c>
      <c r="N2" s="18" t="s">
        <v>1748</v>
      </c>
      <c r="O2" s="15"/>
      <c r="P2" s="15"/>
      <c r="Q2" s="15"/>
      <c r="R2" s="15"/>
      <c r="S2" s="15"/>
      <c r="T2" s="15"/>
      <c r="U2" s="15"/>
      <c r="V2" s="15"/>
      <c r="W2" s="15"/>
      <c r="X2" s="15"/>
      <c r="Y2" s="15"/>
      <c r="Z2" s="15"/>
    </row>
    <row r="3" ht="16.5" spans="1:26">
      <c r="A3" s="6" t="s">
        <v>1751</v>
      </c>
      <c r="B3" s="8" t="e">
        <f>COUNTIFS(#REF!,A3)+COUNTIFS(教师!$A:$A,A3)+COUNTIFS(#REF!,A3)</f>
        <v>#REF!</v>
      </c>
      <c r="C3" s="9" t="e">
        <f>SUMIFS(#REF!,#REF!,A3)</f>
        <v>#REF!</v>
      </c>
      <c r="D3" s="9">
        <f>SUMIFS(教师!E:E,教师!A:A,A3)</f>
        <v>149</v>
      </c>
      <c r="E3" s="9" t="e">
        <f>SUMIFS(#REF!,#REF!,A3)</f>
        <v>#REF!</v>
      </c>
      <c r="F3" s="10" t="e">
        <f t="shared" ref="F3:F16" si="0">SUM(C3:E3)</f>
        <v>#REF!</v>
      </c>
      <c r="G3" s="11" t="e">
        <f>SUMIFS(#REF!,#REF!,A3)+SUMIFS(#REF!,#REF!,A3)</f>
        <v>#REF!</v>
      </c>
      <c r="H3" s="11" t="e">
        <f>SUMIFS(教师!#REF!,教师!A:A,A3)+SUMIFS(教师!#REF!,教师!A:A,A3)</f>
        <v>#REF!</v>
      </c>
      <c r="I3" s="11" t="e">
        <f>SUMIFS(#REF!,#REF!,A3)+SUMIFS(#REF!,#REF!,A3)</f>
        <v>#REF!</v>
      </c>
      <c r="J3" s="19" t="e">
        <f t="shared" ref="J3:J16" si="1">SUM(G3:I3)</f>
        <v>#REF!</v>
      </c>
      <c r="K3" s="20" t="e">
        <f>(SUMIFS(#REF!,#REF!,A3)+SUMIFS(#REF!,#REF!,A3))/10000</f>
        <v>#REF!</v>
      </c>
      <c r="L3" s="20" t="e">
        <f>(SUMIFS(教师!#REF!,教师!A:A,A3)+SUMIFS(教师!#REF!,教师!A:A,A3))/10000</f>
        <v>#REF!</v>
      </c>
      <c r="M3" s="20" t="e">
        <f>(SUMIFS(#REF!,#REF!,A3)+SUMIFS(#REF!,#REF!,A3))/10000</f>
        <v>#REF!</v>
      </c>
      <c r="N3" s="21" t="e">
        <f t="shared" ref="N3:N16" si="2">SUM(K3:M3)</f>
        <v>#REF!</v>
      </c>
      <c r="O3" s="15"/>
      <c r="P3" s="15"/>
      <c r="Q3" s="15"/>
      <c r="R3" s="15"/>
      <c r="S3" s="15"/>
      <c r="T3" s="15"/>
      <c r="U3" s="15"/>
      <c r="V3" s="15"/>
      <c r="W3" s="15"/>
      <c r="X3" s="15"/>
      <c r="Y3" s="15"/>
      <c r="Z3" s="15"/>
    </row>
    <row r="4" ht="16.5" spans="1:26">
      <c r="A4" s="6" t="s">
        <v>1752</v>
      </c>
      <c r="B4" s="8" t="e">
        <f>COUNTIFS(#REF!,A4)+COUNTIFS(教师!$A:$A,A4)+COUNTIFS(#REF!,A4)</f>
        <v>#REF!</v>
      </c>
      <c r="C4" s="9" t="e">
        <f>SUMIFS(#REF!,#REF!,A4)</f>
        <v>#REF!</v>
      </c>
      <c r="D4" s="9">
        <f>SUMIFS(教师!E:E,教师!A:A,A4)</f>
        <v>1771</v>
      </c>
      <c r="E4" s="9" t="e">
        <f>SUMIFS(#REF!,#REF!,A4)</f>
        <v>#REF!</v>
      </c>
      <c r="F4" s="10" t="e">
        <f t="shared" si="0"/>
        <v>#REF!</v>
      </c>
      <c r="G4" s="11" t="e">
        <f>SUMIFS(#REF!,#REF!,A4)+SUMIFS(#REF!,#REF!,A4)</f>
        <v>#REF!</v>
      </c>
      <c r="H4" s="11" t="e">
        <f>SUMIFS(教师!#REF!,教师!A:A,A4)+SUMIFS(教师!#REF!,教师!A:A,A4)</f>
        <v>#REF!</v>
      </c>
      <c r="I4" s="11" t="e">
        <f>SUMIFS(#REF!,#REF!,A4)+SUMIFS(#REF!,#REF!,A4)</f>
        <v>#REF!</v>
      </c>
      <c r="J4" s="19" t="e">
        <f t="shared" si="1"/>
        <v>#REF!</v>
      </c>
      <c r="K4" s="20" t="e">
        <f>(SUMIFS(#REF!,#REF!,A4)+SUMIFS(#REF!,#REF!,A4))/10000</f>
        <v>#REF!</v>
      </c>
      <c r="L4" s="20" t="e">
        <f>(SUMIFS(教师!#REF!,教师!A:A,A4)+SUMIFS(教师!#REF!,教师!A:A,A4))/10000</f>
        <v>#REF!</v>
      </c>
      <c r="M4" s="20" t="e">
        <f>(SUMIFS(#REF!,#REF!,A4)+SUMIFS(#REF!,#REF!,A4))/10000</f>
        <v>#REF!</v>
      </c>
      <c r="N4" s="21" t="e">
        <f t="shared" si="2"/>
        <v>#REF!</v>
      </c>
      <c r="O4" s="15"/>
      <c r="P4" s="15"/>
      <c r="Q4" s="15"/>
      <c r="R4" s="15"/>
      <c r="S4" s="15"/>
      <c r="T4" s="15"/>
      <c r="U4" s="15"/>
      <c r="V4" s="15"/>
      <c r="W4" s="15"/>
      <c r="X4" s="15"/>
      <c r="Y4" s="15"/>
      <c r="Z4" s="15"/>
    </row>
    <row r="5" ht="16.5" spans="1:26">
      <c r="A5" s="6" t="s">
        <v>1753</v>
      </c>
      <c r="B5" s="8" t="e">
        <f>COUNTIFS(#REF!,A5)+COUNTIFS(教师!$A:$A,A5)+COUNTIFS(#REF!,A5)</f>
        <v>#REF!</v>
      </c>
      <c r="C5" s="9" t="e">
        <f>SUMIFS(#REF!,#REF!,A5)</f>
        <v>#REF!</v>
      </c>
      <c r="D5" s="9">
        <f>SUMIFS(教师!E:E,教师!A:A,A5)</f>
        <v>1590</v>
      </c>
      <c r="E5" s="9" t="e">
        <f>SUMIFS(#REF!,#REF!,A5)</f>
        <v>#REF!</v>
      </c>
      <c r="F5" s="10" t="e">
        <f t="shared" si="0"/>
        <v>#REF!</v>
      </c>
      <c r="G5" s="11" t="e">
        <f>SUMIFS(#REF!,#REF!,A5)+SUMIFS(#REF!,#REF!,A5)</f>
        <v>#REF!</v>
      </c>
      <c r="H5" s="11" t="e">
        <f>SUMIFS(教师!#REF!,教师!A:A,A5)+SUMIFS(教师!#REF!,教师!A:A,A5)</f>
        <v>#REF!</v>
      </c>
      <c r="I5" s="11" t="e">
        <f>SUMIFS(#REF!,#REF!,A5)+SUMIFS(#REF!,#REF!,A5)</f>
        <v>#REF!</v>
      </c>
      <c r="J5" s="19" t="e">
        <f t="shared" si="1"/>
        <v>#REF!</v>
      </c>
      <c r="K5" s="20" t="e">
        <f>(SUMIFS(#REF!,#REF!,A5)+SUMIFS(#REF!,#REF!,A5))/10000</f>
        <v>#REF!</v>
      </c>
      <c r="L5" s="20" t="e">
        <f>(SUMIFS(教师!#REF!,教师!A:A,A5)+SUMIFS(教师!#REF!,教师!A:A,A5))/10000</f>
        <v>#REF!</v>
      </c>
      <c r="M5" s="20" t="e">
        <f>(SUMIFS(#REF!,#REF!,A5)+SUMIFS(#REF!,#REF!,A5))/10000</f>
        <v>#REF!</v>
      </c>
      <c r="N5" s="21" t="e">
        <f t="shared" si="2"/>
        <v>#REF!</v>
      </c>
      <c r="O5" s="15"/>
      <c r="P5" s="15"/>
      <c r="Q5" s="15"/>
      <c r="R5" s="15"/>
      <c r="S5" s="15"/>
      <c r="T5" s="15"/>
      <c r="U5" s="15"/>
      <c r="V5" s="15"/>
      <c r="W5" s="15"/>
      <c r="X5" s="15"/>
      <c r="Y5" s="15"/>
      <c r="Z5" s="15"/>
    </row>
    <row r="6" ht="16.5" spans="1:26">
      <c r="A6" s="6" t="s">
        <v>1754</v>
      </c>
      <c r="B6" s="8" t="e">
        <f>COUNTIFS(#REF!,A6)+COUNTIFS(教师!$A:$A,A6)+COUNTIFS(#REF!,A6)</f>
        <v>#REF!</v>
      </c>
      <c r="C6" s="9" t="e">
        <f>SUMIFS(#REF!,#REF!,A6)</f>
        <v>#REF!</v>
      </c>
      <c r="D6" s="9">
        <f>SUMIFS(教师!E:E,教师!A:A,A6)</f>
        <v>1542</v>
      </c>
      <c r="E6" s="9" t="e">
        <f>SUMIFS(#REF!,#REF!,A6)</f>
        <v>#REF!</v>
      </c>
      <c r="F6" s="10" t="e">
        <f t="shared" si="0"/>
        <v>#REF!</v>
      </c>
      <c r="G6" s="11" t="e">
        <f>SUMIFS(#REF!,#REF!,A6)+SUMIFS(#REF!,#REF!,A6)</f>
        <v>#REF!</v>
      </c>
      <c r="H6" s="11" t="e">
        <f>SUMIFS(教师!#REF!,教师!A:A,A6)+SUMIFS(教师!#REF!,教师!A:A,A6)</f>
        <v>#REF!</v>
      </c>
      <c r="I6" s="11" t="e">
        <f>SUMIFS(#REF!,#REF!,A6)+SUMIFS(#REF!,#REF!,A6)</f>
        <v>#REF!</v>
      </c>
      <c r="J6" s="19" t="e">
        <f t="shared" si="1"/>
        <v>#REF!</v>
      </c>
      <c r="K6" s="20" t="e">
        <f>(SUMIFS(#REF!,#REF!,A6)+SUMIFS(#REF!,#REF!,A6))/10000</f>
        <v>#REF!</v>
      </c>
      <c r="L6" s="20" t="e">
        <f>(SUMIFS(教师!#REF!,教师!A:A,A6)+SUMIFS(教师!#REF!,教师!A:A,A6))/10000</f>
        <v>#REF!</v>
      </c>
      <c r="M6" s="20" t="e">
        <f>(SUMIFS(#REF!,#REF!,A6)+SUMIFS(#REF!,#REF!,A6))/10000</f>
        <v>#REF!</v>
      </c>
      <c r="N6" s="21" t="e">
        <f t="shared" si="2"/>
        <v>#REF!</v>
      </c>
      <c r="O6" s="15"/>
      <c r="P6" s="15"/>
      <c r="Q6" s="15"/>
      <c r="R6" s="15"/>
      <c r="S6" s="15"/>
      <c r="T6" s="15"/>
      <c r="U6" s="15"/>
      <c r="V6" s="15"/>
      <c r="W6" s="15"/>
      <c r="X6" s="15"/>
      <c r="Y6" s="15"/>
      <c r="Z6" s="15"/>
    </row>
    <row r="7" ht="16.5" spans="1:26">
      <c r="A7" s="6" t="s">
        <v>1755</v>
      </c>
      <c r="B7" s="8" t="e">
        <f>COUNTIFS(#REF!,A7)+COUNTIFS(教师!$A:$A,A7)+COUNTIFS(#REF!,A7)</f>
        <v>#REF!</v>
      </c>
      <c r="C7" s="9" t="e">
        <f>SUMIFS(#REF!,#REF!,A7)</f>
        <v>#REF!</v>
      </c>
      <c r="D7" s="9">
        <f>SUMIFS(教师!E:E,教师!A:A,A7)</f>
        <v>870</v>
      </c>
      <c r="E7" s="9" t="e">
        <f>SUMIFS(#REF!,#REF!,A7)</f>
        <v>#REF!</v>
      </c>
      <c r="F7" s="10" t="e">
        <f t="shared" si="0"/>
        <v>#REF!</v>
      </c>
      <c r="G7" s="11" t="e">
        <f>SUMIFS(#REF!,#REF!,A7)+SUMIFS(#REF!,#REF!,A7)</f>
        <v>#REF!</v>
      </c>
      <c r="H7" s="11" t="e">
        <f>SUMIFS(教师!#REF!,教师!A:A,A7)+SUMIFS(教师!#REF!,教师!A:A,A7)</f>
        <v>#REF!</v>
      </c>
      <c r="I7" s="11" t="e">
        <f>SUMIFS(#REF!,#REF!,A7)+SUMIFS(#REF!,#REF!,A7)</f>
        <v>#REF!</v>
      </c>
      <c r="J7" s="19" t="e">
        <f t="shared" si="1"/>
        <v>#REF!</v>
      </c>
      <c r="K7" s="20" t="e">
        <f>(SUMIFS(#REF!,#REF!,A7)+SUMIFS(#REF!,#REF!,A7))/10000</f>
        <v>#REF!</v>
      </c>
      <c r="L7" s="20" t="e">
        <f>(SUMIFS(教师!#REF!,教师!A:A,A7)+SUMIFS(教师!#REF!,教师!A:A,A7))/10000</f>
        <v>#REF!</v>
      </c>
      <c r="M7" s="20" t="e">
        <f>(SUMIFS(#REF!,#REF!,A7)+SUMIFS(#REF!,#REF!,A7))/10000</f>
        <v>#REF!</v>
      </c>
      <c r="N7" s="21" t="e">
        <f t="shared" si="2"/>
        <v>#REF!</v>
      </c>
      <c r="O7" s="15"/>
      <c r="P7" s="15"/>
      <c r="Q7" s="15"/>
      <c r="R7" s="15"/>
      <c r="S7" s="15"/>
      <c r="T7" s="15"/>
      <c r="U7" s="15"/>
      <c r="V7" s="15"/>
      <c r="W7" s="15"/>
      <c r="X7" s="15"/>
      <c r="Y7" s="15"/>
      <c r="Z7" s="15"/>
    </row>
    <row r="8" ht="16.5" spans="1:26">
      <c r="A8" s="6" t="s">
        <v>1756</v>
      </c>
      <c r="B8" s="8" t="e">
        <f>COUNTIFS(#REF!,A8)+COUNTIFS(教师!$A:$A,A8)+COUNTIFS(#REF!,A8)</f>
        <v>#REF!</v>
      </c>
      <c r="C8" s="9" t="e">
        <f>SUMIFS(#REF!,#REF!,A8)</f>
        <v>#REF!</v>
      </c>
      <c r="D8" s="9">
        <f>SUMIFS(教师!E:E,教师!A:A,A8)</f>
        <v>844</v>
      </c>
      <c r="E8" s="9" t="e">
        <f>SUMIFS(#REF!,#REF!,A8)</f>
        <v>#REF!</v>
      </c>
      <c r="F8" s="10" t="e">
        <f t="shared" si="0"/>
        <v>#REF!</v>
      </c>
      <c r="G8" s="11" t="e">
        <f>SUMIFS(#REF!,#REF!,A8)+SUMIFS(#REF!,#REF!,A8)</f>
        <v>#REF!</v>
      </c>
      <c r="H8" s="11" t="e">
        <f>SUMIFS(教师!#REF!,教师!A:A,A8)+SUMIFS(教师!#REF!,教师!A:A,A8)</f>
        <v>#REF!</v>
      </c>
      <c r="I8" s="11" t="e">
        <f>SUMIFS(#REF!,#REF!,A8)+SUMIFS(#REF!,#REF!,A8)</f>
        <v>#REF!</v>
      </c>
      <c r="J8" s="19" t="e">
        <f t="shared" si="1"/>
        <v>#REF!</v>
      </c>
      <c r="K8" s="20" t="e">
        <f>(SUMIFS(#REF!,#REF!,A8)+SUMIFS(#REF!,#REF!,A8))/10000</f>
        <v>#REF!</v>
      </c>
      <c r="L8" s="20" t="e">
        <f>(SUMIFS(教师!#REF!,教师!A:A,A8)+SUMIFS(教师!#REF!,教师!A:A,A8))/10000</f>
        <v>#REF!</v>
      </c>
      <c r="M8" s="20" t="e">
        <f>(SUMIFS(#REF!,#REF!,A8)+SUMIFS(#REF!,#REF!,A8))/10000</f>
        <v>#REF!</v>
      </c>
      <c r="N8" s="21" t="e">
        <f t="shared" si="2"/>
        <v>#REF!</v>
      </c>
      <c r="O8" s="15"/>
      <c r="P8" s="15"/>
      <c r="Q8" s="15"/>
      <c r="R8" s="15"/>
      <c r="S8" s="15"/>
      <c r="T8" s="15"/>
      <c r="U8" s="15"/>
      <c r="V8" s="15"/>
      <c r="W8" s="15"/>
      <c r="X8" s="15"/>
      <c r="Y8" s="15"/>
      <c r="Z8" s="15"/>
    </row>
    <row r="9" ht="16.5" spans="1:26">
      <c r="A9" s="6" t="s">
        <v>1757</v>
      </c>
      <c r="B9" s="8" t="e">
        <f>COUNTIFS(#REF!,A9)+COUNTIFS(教师!$A:$A,A9)+COUNTIFS(#REF!,A9)</f>
        <v>#REF!</v>
      </c>
      <c r="C9" s="9" t="e">
        <f>SUMIFS(#REF!,#REF!,A9)</f>
        <v>#REF!</v>
      </c>
      <c r="D9" s="9">
        <f>SUMIFS(教师!E:E,教师!A:A,A9)</f>
        <v>1137</v>
      </c>
      <c r="E9" s="9" t="e">
        <f>SUMIFS(#REF!,#REF!,A9)</f>
        <v>#REF!</v>
      </c>
      <c r="F9" s="10" t="e">
        <f t="shared" si="0"/>
        <v>#REF!</v>
      </c>
      <c r="G9" s="11" t="e">
        <f>SUMIFS(#REF!,#REF!,A9)+SUMIFS(#REF!,#REF!,A9)</f>
        <v>#REF!</v>
      </c>
      <c r="H9" s="11" t="e">
        <f>SUMIFS(教师!#REF!,教师!A:A,A9)+SUMIFS(教师!#REF!,教师!A:A,A9)</f>
        <v>#REF!</v>
      </c>
      <c r="I9" s="11" t="e">
        <f>SUMIFS(#REF!,#REF!,A9)+SUMIFS(#REF!,#REF!,A9)</f>
        <v>#REF!</v>
      </c>
      <c r="J9" s="19" t="e">
        <f t="shared" si="1"/>
        <v>#REF!</v>
      </c>
      <c r="K9" s="20" t="e">
        <f>(SUMIFS(#REF!,#REF!,A9)+SUMIFS(#REF!,#REF!,A9))/10000</f>
        <v>#REF!</v>
      </c>
      <c r="L9" s="20" t="e">
        <f>(SUMIFS(教师!#REF!,教师!A:A,A9)+SUMIFS(教师!#REF!,教师!A:A,A9))/10000</f>
        <v>#REF!</v>
      </c>
      <c r="M9" s="20" t="e">
        <f>(SUMIFS(#REF!,#REF!,A9)+SUMIFS(#REF!,#REF!,A9))/10000</f>
        <v>#REF!</v>
      </c>
      <c r="N9" s="21" t="e">
        <f t="shared" si="2"/>
        <v>#REF!</v>
      </c>
      <c r="O9" s="15"/>
      <c r="P9" s="15"/>
      <c r="Q9" s="15"/>
      <c r="R9" s="15"/>
      <c r="S9" s="15"/>
      <c r="T9" s="15"/>
      <c r="U9" s="15"/>
      <c r="V9" s="15"/>
      <c r="W9" s="15"/>
      <c r="X9" s="15"/>
      <c r="Y9" s="15"/>
      <c r="Z9" s="15"/>
    </row>
    <row r="10" ht="16.5" spans="1:26">
      <c r="A10" s="6" t="s">
        <v>1758</v>
      </c>
      <c r="B10" s="8" t="e">
        <f>COUNTIFS(#REF!,A10)+COUNTIFS(教师!$A:$A,A10)+COUNTIFS(#REF!,A10)</f>
        <v>#REF!</v>
      </c>
      <c r="C10" s="9" t="e">
        <f>SUMIFS(#REF!,#REF!,A10)</f>
        <v>#REF!</v>
      </c>
      <c r="D10" s="9">
        <f>SUMIFS(教师!E:E,教师!A:A,A10)</f>
        <v>1072</v>
      </c>
      <c r="E10" s="9" t="e">
        <f>SUMIFS(#REF!,#REF!,A10)</f>
        <v>#REF!</v>
      </c>
      <c r="F10" s="10" t="e">
        <f t="shared" si="0"/>
        <v>#REF!</v>
      </c>
      <c r="G10" s="11" t="e">
        <f>SUMIFS(#REF!,#REF!,A10)+SUMIFS(#REF!,#REF!,A10)</f>
        <v>#REF!</v>
      </c>
      <c r="H10" s="11" t="e">
        <f>SUMIFS(教师!#REF!,教师!A:A,A10)+SUMIFS(教师!#REF!,教师!A:A,A10)</f>
        <v>#REF!</v>
      </c>
      <c r="I10" s="11" t="e">
        <f>SUMIFS(#REF!,#REF!,A10)+SUMIFS(#REF!,#REF!,A10)</f>
        <v>#REF!</v>
      </c>
      <c r="J10" s="19" t="e">
        <f t="shared" si="1"/>
        <v>#REF!</v>
      </c>
      <c r="K10" s="20" t="e">
        <f>(SUMIFS(#REF!,#REF!,A10)+SUMIFS(#REF!,#REF!,A10))/10000</f>
        <v>#REF!</v>
      </c>
      <c r="L10" s="20" t="e">
        <f>(SUMIFS(教师!#REF!,教师!A:A,A10)+SUMIFS(教师!#REF!,教师!A:A,A10))/10000</f>
        <v>#REF!</v>
      </c>
      <c r="M10" s="20" t="e">
        <f>(SUMIFS(#REF!,#REF!,A10)+SUMIFS(#REF!,#REF!,A10))/10000</f>
        <v>#REF!</v>
      </c>
      <c r="N10" s="21" t="e">
        <f t="shared" si="2"/>
        <v>#REF!</v>
      </c>
      <c r="O10" s="15"/>
      <c r="P10" s="15"/>
      <c r="Q10" s="15"/>
      <c r="R10" s="15"/>
      <c r="S10" s="15"/>
      <c r="T10" s="15"/>
      <c r="U10" s="15"/>
      <c r="V10" s="15"/>
      <c r="W10" s="15"/>
      <c r="X10" s="15"/>
      <c r="Y10" s="15"/>
      <c r="Z10" s="15"/>
    </row>
    <row r="11" ht="16.5" spans="1:26">
      <c r="A11" s="6" t="s">
        <v>1759</v>
      </c>
      <c r="B11" s="8" t="e">
        <f>COUNTIFS(#REF!,A11)+COUNTIFS(教师!$A:$A,A11)+COUNTIFS(#REF!,A11)</f>
        <v>#REF!</v>
      </c>
      <c r="C11" s="9" t="e">
        <f>SUMIFS(#REF!,#REF!,A11)</f>
        <v>#REF!</v>
      </c>
      <c r="D11" s="9">
        <f>SUMIFS(教师!E:E,教师!A:A,A11)</f>
        <v>240</v>
      </c>
      <c r="E11" s="9" t="e">
        <f>SUMIFS(#REF!,#REF!,A11)</f>
        <v>#REF!</v>
      </c>
      <c r="F11" s="10" t="e">
        <f t="shared" si="0"/>
        <v>#REF!</v>
      </c>
      <c r="G11" s="11" t="e">
        <f>SUMIFS(#REF!,#REF!,A11)+SUMIFS(#REF!,#REF!,A11)</f>
        <v>#REF!</v>
      </c>
      <c r="H11" s="11" t="e">
        <f>SUMIFS(教师!#REF!,教师!A:A,A11)+SUMIFS(教师!#REF!,教师!A:A,A11)</f>
        <v>#REF!</v>
      </c>
      <c r="I11" s="11" t="e">
        <f>SUMIFS(#REF!,#REF!,A11)+SUMIFS(#REF!,#REF!,A11)</f>
        <v>#REF!</v>
      </c>
      <c r="J11" s="19" t="e">
        <f t="shared" si="1"/>
        <v>#REF!</v>
      </c>
      <c r="K11" s="20" t="e">
        <f>(SUMIFS(#REF!,#REF!,A11)+SUMIFS(#REF!,#REF!,A11))/10000</f>
        <v>#REF!</v>
      </c>
      <c r="L11" s="20" t="e">
        <f>(SUMIFS(教师!#REF!,教师!A:A,A11)+SUMIFS(教师!#REF!,教师!A:A,A11))/10000</f>
        <v>#REF!</v>
      </c>
      <c r="M11" s="20" t="e">
        <f>(SUMIFS(#REF!,#REF!,A11)+SUMIFS(#REF!,#REF!,A11))/10000</f>
        <v>#REF!</v>
      </c>
      <c r="N11" s="21" t="e">
        <f t="shared" si="2"/>
        <v>#REF!</v>
      </c>
      <c r="O11" s="15"/>
      <c r="P11" s="15"/>
      <c r="Q11" s="15"/>
      <c r="R11" s="15"/>
      <c r="S11" s="15"/>
      <c r="T11" s="15"/>
      <c r="U11" s="15"/>
      <c r="V11" s="15"/>
      <c r="W11" s="15"/>
      <c r="X11" s="15"/>
      <c r="Y11" s="15"/>
      <c r="Z11" s="15"/>
    </row>
    <row r="12" ht="16.5" spans="1:26">
      <c r="A12" s="6" t="s">
        <v>1760</v>
      </c>
      <c r="B12" s="8" t="e">
        <f>COUNTIFS(#REF!,A12)+COUNTIFS(教师!$A:$A,A12)+COUNTIFS(#REF!,A12)</f>
        <v>#REF!</v>
      </c>
      <c r="C12" s="9" t="e">
        <f>SUMIFS(#REF!,#REF!,A12)</f>
        <v>#REF!</v>
      </c>
      <c r="D12" s="9">
        <f>SUMIFS(教师!E:E,教师!A:A,A12)</f>
        <v>11576</v>
      </c>
      <c r="E12" s="9" t="e">
        <f>SUMIFS(#REF!,#REF!,A12)</f>
        <v>#REF!</v>
      </c>
      <c r="F12" s="10" t="e">
        <f t="shared" si="0"/>
        <v>#REF!</v>
      </c>
      <c r="G12" s="11" t="e">
        <f>SUMIFS(#REF!,#REF!,A12)+SUMIFS(#REF!,#REF!,A12)</f>
        <v>#REF!</v>
      </c>
      <c r="H12" s="11" t="e">
        <f>SUMIFS(教师!#REF!,教师!A:A,A12)+SUMIFS(教师!#REF!,教师!A:A,A12)</f>
        <v>#REF!</v>
      </c>
      <c r="I12" s="11" t="e">
        <f>SUMIFS(#REF!,#REF!,A12)+SUMIFS(#REF!,#REF!,A12)</f>
        <v>#REF!</v>
      </c>
      <c r="J12" s="19" t="e">
        <f t="shared" si="1"/>
        <v>#REF!</v>
      </c>
      <c r="K12" s="20" t="e">
        <f>(SUMIFS(#REF!,#REF!,A12)+SUMIFS(#REF!,#REF!,A12))/10000</f>
        <v>#REF!</v>
      </c>
      <c r="L12" s="20" t="e">
        <f>(SUMIFS(教师!#REF!,教师!A:A,A12)+SUMIFS(教师!#REF!,教师!A:A,A12))/10000</f>
        <v>#REF!</v>
      </c>
      <c r="M12" s="20" t="e">
        <f>(SUMIFS(#REF!,#REF!,A12)+SUMIFS(#REF!,#REF!,A12))/10000</f>
        <v>#REF!</v>
      </c>
      <c r="N12" s="21" t="e">
        <f t="shared" si="2"/>
        <v>#REF!</v>
      </c>
      <c r="O12" s="15"/>
      <c r="P12" s="15"/>
      <c r="Q12" s="15"/>
      <c r="R12" s="15"/>
      <c r="S12" s="15"/>
      <c r="T12" s="15"/>
      <c r="U12" s="15"/>
      <c r="V12" s="15"/>
      <c r="W12" s="15"/>
      <c r="X12" s="15"/>
      <c r="Y12" s="15"/>
      <c r="Z12" s="15"/>
    </row>
    <row r="13" ht="16.5" spans="1:26">
      <c r="A13" s="6" t="s">
        <v>1761</v>
      </c>
      <c r="B13" s="8" t="e">
        <f>COUNTIFS(#REF!,A13)+COUNTIFS(教师!$A:$A,A13)+COUNTIFS(#REF!,A13)</f>
        <v>#REF!</v>
      </c>
      <c r="C13" s="9" t="e">
        <f>SUMIFS(#REF!,#REF!,A13)</f>
        <v>#REF!</v>
      </c>
      <c r="D13" s="9">
        <f>SUMIFS(教师!E:E,教师!A:A,A13)</f>
        <v>1920</v>
      </c>
      <c r="E13" s="9" t="e">
        <f>SUMIFS(#REF!,#REF!,A13)</f>
        <v>#REF!</v>
      </c>
      <c r="F13" s="10" t="e">
        <f t="shared" si="0"/>
        <v>#REF!</v>
      </c>
      <c r="G13" s="11" t="e">
        <f>SUMIFS(#REF!,#REF!,A13)+SUMIFS(#REF!,#REF!,A13)</f>
        <v>#REF!</v>
      </c>
      <c r="H13" s="11" t="e">
        <f>SUMIFS(教师!#REF!,教师!A:A,A13)+SUMIFS(教师!#REF!,教师!A:A,A13)</f>
        <v>#REF!</v>
      </c>
      <c r="I13" s="11" t="e">
        <f>SUMIFS(#REF!,#REF!,A13)+SUMIFS(#REF!,#REF!,A13)</f>
        <v>#REF!</v>
      </c>
      <c r="J13" s="19" t="e">
        <f t="shared" si="1"/>
        <v>#REF!</v>
      </c>
      <c r="K13" s="20" t="e">
        <f>(SUMIFS(#REF!,#REF!,A13)+SUMIFS(#REF!,#REF!,A13))/10000</f>
        <v>#REF!</v>
      </c>
      <c r="L13" s="20" t="e">
        <f>(SUMIFS(教师!#REF!,教师!A:A,A13)+SUMIFS(教师!#REF!,教师!A:A,A13))/10000</f>
        <v>#REF!</v>
      </c>
      <c r="M13" s="20" t="e">
        <f>(SUMIFS(#REF!,#REF!,A13)+SUMIFS(#REF!,#REF!,A13))/10000</f>
        <v>#REF!</v>
      </c>
      <c r="N13" s="21" t="e">
        <f t="shared" si="2"/>
        <v>#REF!</v>
      </c>
      <c r="O13" s="15"/>
      <c r="P13" s="15"/>
      <c r="Q13" s="15"/>
      <c r="R13" s="15"/>
      <c r="S13" s="15"/>
      <c r="T13" s="15"/>
      <c r="U13" s="15"/>
      <c r="V13" s="15"/>
      <c r="W13" s="15"/>
      <c r="X13" s="15"/>
      <c r="Y13" s="15"/>
      <c r="Z13" s="15"/>
    </row>
    <row r="14" ht="16.5" spans="1:26">
      <c r="A14" s="6" t="s">
        <v>1762</v>
      </c>
      <c r="B14" s="8" t="e">
        <f>COUNTIFS(#REF!,A14)+COUNTIFS(教师!$A:$A,A14)+COUNTIFS(#REF!,A14)</f>
        <v>#REF!</v>
      </c>
      <c r="C14" s="9" t="e">
        <f>SUMIFS(#REF!,#REF!,A14)</f>
        <v>#REF!</v>
      </c>
      <c r="D14" s="9">
        <f>SUMIFS(教师!E:E,教师!A:A,A14)</f>
        <v>1792</v>
      </c>
      <c r="E14" s="9" t="e">
        <f>SUMIFS(#REF!,#REF!,A14)</f>
        <v>#REF!</v>
      </c>
      <c r="F14" s="10" t="e">
        <f t="shared" si="0"/>
        <v>#REF!</v>
      </c>
      <c r="G14" s="11" t="e">
        <f>SUMIFS(#REF!,#REF!,A14)+SUMIFS(#REF!,#REF!,A14)</f>
        <v>#REF!</v>
      </c>
      <c r="H14" s="11" t="e">
        <f>SUMIFS(教师!#REF!,教师!A:A,A14)+SUMIFS(教师!#REF!,教师!A:A,A14)</f>
        <v>#REF!</v>
      </c>
      <c r="I14" s="11" t="e">
        <f>SUMIFS(#REF!,#REF!,A14)+SUMIFS(#REF!,#REF!,A14)</f>
        <v>#REF!</v>
      </c>
      <c r="J14" s="19" t="e">
        <f t="shared" si="1"/>
        <v>#REF!</v>
      </c>
      <c r="K14" s="20" t="e">
        <f>(SUMIFS(#REF!,#REF!,A14)+SUMIFS(#REF!,#REF!,A14))/10000</f>
        <v>#REF!</v>
      </c>
      <c r="L14" s="20" t="e">
        <f>(SUMIFS(教师!#REF!,教师!A:A,A14)+SUMIFS(教师!#REF!,教师!A:A,A14))/10000</f>
        <v>#REF!</v>
      </c>
      <c r="M14" s="20" t="e">
        <f>(SUMIFS(#REF!,#REF!,A14)+SUMIFS(#REF!,#REF!,A14))/10000</f>
        <v>#REF!</v>
      </c>
      <c r="N14" s="21" t="e">
        <f t="shared" si="2"/>
        <v>#REF!</v>
      </c>
      <c r="O14" s="15"/>
      <c r="P14" s="15"/>
      <c r="Q14" s="15"/>
      <c r="R14" s="15"/>
      <c r="S14" s="15"/>
      <c r="T14" s="15"/>
      <c r="U14" s="15"/>
      <c r="V14" s="15"/>
      <c r="W14" s="15"/>
      <c r="X14" s="15"/>
      <c r="Y14" s="15"/>
      <c r="Z14" s="15"/>
    </row>
    <row r="15" ht="16.5" spans="1:26">
      <c r="A15" s="6" t="s">
        <v>1763</v>
      </c>
      <c r="B15" s="8" t="e">
        <f>COUNTIFS(#REF!,A15)+COUNTIFS(教师!$A:$A,A15)+COUNTIFS(#REF!,A15)</f>
        <v>#REF!</v>
      </c>
      <c r="C15" s="9" t="e">
        <f>SUMIFS(#REF!,#REF!,A15)</f>
        <v>#REF!</v>
      </c>
      <c r="D15" s="9">
        <f>SUMIFS(教师!E:E,教师!A:A,A15)</f>
        <v>1231</v>
      </c>
      <c r="E15" s="9" t="e">
        <f>SUMIFS(#REF!,#REF!,A15)</f>
        <v>#REF!</v>
      </c>
      <c r="F15" s="10" t="e">
        <f t="shared" si="0"/>
        <v>#REF!</v>
      </c>
      <c r="G15" s="11" t="e">
        <f>SUMIFS(#REF!,#REF!,A15)+SUMIFS(#REF!,#REF!,A15)</f>
        <v>#REF!</v>
      </c>
      <c r="H15" s="11" t="e">
        <f>SUMIFS(教师!#REF!,教师!A:A,A15)+SUMIFS(教师!#REF!,教师!A:A,A15)</f>
        <v>#REF!</v>
      </c>
      <c r="I15" s="11" t="e">
        <f>SUMIFS(#REF!,#REF!,A15)+SUMIFS(#REF!,#REF!,A15)</f>
        <v>#REF!</v>
      </c>
      <c r="J15" s="19" t="e">
        <f t="shared" si="1"/>
        <v>#REF!</v>
      </c>
      <c r="K15" s="20" t="e">
        <f>(SUMIFS(#REF!,#REF!,A15)+SUMIFS(#REF!,#REF!,A15))/10000</f>
        <v>#REF!</v>
      </c>
      <c r="L15" s="20" t="e">
        <f>(SUMIFS(教师!#REF!,教师!A:A,A15)+SUMIFS(教师!#REF!,教师!A:A,A15))/10000</f>
        <v>#REF!</v>
      </c>
      <c r="M15" s="20" t="e">
        <f>(SUMIFS(#REF!,#REF!,A15)+SUMIFS(#REF!,#REF!,A15))/10000</f>
        <v>#REF!</v>
      </c>
      <c r="N15" s="21" t="e">
        <f t="shared" si="2"/>
        <v>#REF!</v>
      </c>
      <c r="O15" s="15"/>
      <c r="P15" s="15"/>
      <c r="Q15" s="15"/>
      <c r="R15" s="15"/>
      <c r="S15" s="15"/>
      <c r="T15" s="15"/>
      <c r="U15" s="15"/>
      <c r="V15" s="15"/>
      <c r="W15" s="15"/>
      <c r="X15" s="15"/>
      <c r="Y15" s="15"/>
      <c r="Z15" s="15"/>
    </row>
    <row r="16" ht="16.5" spans="1:26">
      <c r="A16" s="6" t="s">
        <v>1764</v>
      </c>
      <c r="B16" s="8" t="e">
        <f>COUNTIFS(#REF!,A16)+COUNTIFS(教师!$A:$A,A16)+COUNTIFS(#REF!,A16)</f>
        <v>#REF!</v>
      </c>
      <c r="C16" s="9" t="e">
        <f>SUMIFS(#REF!,#REF!,A16)</f>
        <v>#REF!</v>
      </c>
      <c r="D16" s="9">
        <f>SUMIFS(教师!E:E,教师!A:A,A16)</f>
        <v>562</v>
      </c>
      <c r="E16" s="9" t="e">
        <f>SUMIFS(#REF!,#REF!,A16)</f>
        <v>#REF!</v>
      </c>
      <c r="F16" s="10" t="e">
        <f t="shared" si="0"/>
        <v>#REF!</v>
      </c>
      <c r="G16" s="11" t="e">
        <f>SUMIFS(#REF!,#REF!,A16)+SUMIFS(#REF!,#REF!,A16)</f>
        <v>#REF!</v>
      </c>
      <c r="H16" s="11" t="e">
        <f>SUMIFS(教师!#REF!,教师!A:A,A16)+SUMIFS(教师!#REF!,教师!A:A,A16)</f>
        <v>#REF!</v>
      </c>
      <c r="I16" s="11" t="e">
        <f>SUMIFS(#REF!,#REF!,A16)+SUMIFS(#REF!,#REF!,A16)</f>
        <v>#REF!</v>
      </c>
      <c r="J16" s="19" t="e">
        <f t="shared" si="1"/>
        <v>#REF!</v>
      </c>
      <c r="K16" s="20" t="e">
        <f>(SUMIFS(#REF!,#REF!,A16)+SUMIFS(#REF!,#REF!,A16))/10000</f>
        <v>#REF!</v>
      </c>
      <c r="L16" s="20" t="e">
        <f>(SUMIFS(教师!#REF!,教师!A:A,A16)+SUMIFS(教师!#REF!,教师!A:A,A16))/10000</f>
        <v>#REF!</v>
      </c>
      <c r="M16" s="20" t="e">
        <f>(SUMIFS(#REF!,#REF!,A16)+SUMIFS(#REF!,#REF!,A16))/10000</f>
        <v>#REF!</v>
      </c>
      <c r="N16" s="21" t="e">
        <f t="shared" si="2"/>
        <v>#REF!</v>
      </c>
      <c r="O16" s="15"/>
      <c r="P16" s="15"/>
      <c r="Q16" s="15"/>
      <c r="R16" s="15"/>
      <c r="S16" s="15"/>
      <c r="T16" s="15"/>
      <c r="U16" s="15"/>
      <c r="V16" s="15"/>
      <c r="W16" s="15"/>
      <c r="X16" s="15"/>
      <c r="Y16" s="15"/>
      <c r="Z16" s="15"/>
    </row>
    <row r="17" ht="16.5" spans="1:26">
      <c r="A17" s="8" t="s">
        <v>1765</v>
      </c>
      <c r="B17" s="8" t="e">
        <f t="shared" ref="B17:N17" si="3">SUM(B3:B16)</f>
        <v>#REF!</v>
      </c>
      <c r="C17" s="12" t="e">
        <f t="shared" si="3"/>
        <v>#REF!</v>
      </c>
      <c r="D17" s="12">
        <f t="shared" si="3"/>
        <v>26296</v>
      </c>
      <c r="E17" s="12" t="e">
        <f t="shared" si="3"/>
        <v>#REF!</v>
      </c>
      <c r="F17" s="12" t="e">
        <f t="shared" si="3"/>
        <v>#REF!</v>
      </c>
      <c r="G17" s="13" t="e">
        <f t="shared" si="3"/>
        <v>#REF!</v>
      </c>
      <c r="H17" s="13" t="e">
        <f t="shared" si="3"/>
        <v>#REF!</v>
      </c>
      <c r="I17" s="13" t="e">
        <f t="shared" si="3"/>
        <v>#REF!</v>
      </c>
      <c r="J17" s="13" t="e">
        <f t="shared" si="3"/>
        <v>#REF!</v>
      </c>
      <c r="K17" s="22" t="e">
        <f t="shared" si="3"/>
        <v>#REF!</v>
      </c>
      <c r="L17" s="22" t="e">
        <f t="shared" si="3"/>
        <v>#REF!</v>
      </c>
      <c r="M17" s="22" t="e">
        <f t="shared" si="3"/>
        <v>#REF!</v>
      </c>
      <c r="N17" s="22" t="e">
        <f t="shared" si="3"/>
        <v>#REF!</v>
      </c>
      <c r="O17" s="15"/>
      <c r="P17" s="15"/>
      <c r="Q17" s="15"/>
      <c r="R17" s="15"/>
      <c r="S17" s="15"/>
      <c r="T17" s="15"/>
      <c r="U17" s="15"/>
      <c r="V17" s="15"/>
      <c r="W17" s="15"/>
      <c r="X17" s="15"/>
      <c r="Y17" s="15"/>
      <c r="Z17" s="15"/>
    </row>
    <row r="18" ht="16.5" spans="1:26">
      <c r="A18" s="14"/>
      <c r="B18" s="14"/>
      <c r="C18" s="15"/>
      <c r="D18" s="15"/>
      <c r="E18" s="15"/>
      <c r="F18" s="15"/>
      <c r="G18" s="15"/>
      <c r="H18" s="15"/>
      <c r="I18" s="15"/>
      <c r="J18" s="15"/>
      <c r="K18" s="15"/>
      <c r="L18" s="15"/>
      <c r="M18" s="15"/>
      <c r="N18" s="15"/>
      <c r="O18" s="15"/>
      <c r="P18" s="15"/>
      <c r="Q18" s="15"/>
      <c r="R18" s="15"/>
      <c r="S18" s="15"/>
      <c r="T18" s="15"/>
      <c r="U18" s="15"/>
      <c r="V18" s="15"/>
      <c r="W18" s="15"/>
      <c r="X18" s="15"/>
      <c r="Y18" s="15"/>
      <c r="Z18" s="15"/>
    </row>
    <row r="19" ht="16.5" spans="1:26">
      <c r="A19" s="14"/>
      <c r="B19" s="14"/>
      <c r="C19" s="15"/>
      <c r="D19" s="15"/>
      <c r="E19" s="15"/>
      <c r="F19" s="15"/>
      <c r="G19" s="15"/>
      <c r="H19" s="15"/>
      <c r="I19" s="15"/>
      <c r="J19" s="15"/>
      <c r="K19" s="15"/>
      <c r="L19" s="15"/>
      <c r="M19" s="15"/>
      <c r="N19" s="15"/>
      <c r="O19" s="15"/>
      <c r="P19" s="15"/>
      <c r="Q19" s="15"/>
      <c r="R19" s="15"/>
      <c r="S19" s="15"/>
      <c r="T19" s="15"/>
      <c r="U19" s="15"/>
      <c r="V19" s="15"/>
      <c r="W19" s="15"/>
      <c r="X19" s="15"/>
      <c r="Y19" s="15"/>
      <c r="Z19" s="15"/>
    </row>
    <row r="20" ht="20.25" customHeight="1" spans="1:26">
      <c r="A20" s="6" t="s">
        <v>1743</v>
      </c>
      <c r="B20" s="7" t="s">
        <v>1782</v>
      </c>
      <c r="C20" s="14"/>
      <c r="D20" s="14"/>
      <c r="E20" s="14"/>
      <c r="F20" s="14"/>
      <c r="G20" s="14"/>
      <c r="H20" s="14"/>
      <c r="I20" s="15"/>
      <c r="J20" s="15"/>
      <c r="K20" s="15"/>
      <c r="L20" s="15"/>
      <c r="M20" s="15"/>
      <c r="N20" s="15"/>
      <c r="O20" s="15"/>
      <c r="P20" s="15"/>
      <c r="Q20" s="15"/>
      <c r="R20" s="15"/>
      <c r="S20" s="15"/>
      <c r="T20" s="15"/>
      <c r="U20" s="15"/>
      <c r="V20" s="15"/>
      <c r="W20" s="15"/>
      <c r="X20" s="15"/>
      <c r="Y20" s="15"/>
      <c r="Z20" s="15"/>
    </row>
    <row r="21" ht="20.25" customHeight="1" spans="1:26">
      <c r="A21" s="6" t="s">
        <v>1751</v>
      </c>
      <c r="B21" s="8" t="e">
        <f t="shared" ref="B21:B34" si="4">B3</f>
        <v>#REF!</v>
      </c>
      <c r="C21" s="14"/>
      <c r="D21" s="14"/>
      <c r="E21" s="14"/>
      <c r="F21" s="14"/>
      <c r="G21" s="14"/>
      <c r="H21" s="14"/>
      <c r="I21" s="15"/>
      <c r="J21" s="15"/>
      <c r="K21" s="15"/>
      <c r="L21" s="15"/>
      <c r="M21" s="15"/>
      <c r="N21" s="15"/>
      <c r="O21" s="15"/>
      <c r="P21" s="15"/>
      <c r="Q21" s="15"/>
      <c r="R21" s="15"/>
      <c r="S21" s="15"/>
      <c r="T21" s="15"/>
      <c r="U21" s="15"/>
      <c r="V21" s="15"/>
      <c r="W21" s="15"/>
      <c r="X21" s="15"/>
      <c r="Y21" s="15"/>
      <c r="Z21" s="15"/>
    </row>
    <row r="22" ht="20.25" customHeight="1" spans="1:26">
      <c r="A22" s="6" t="s">
        <v>1752</v>
      </c>
      <c r="B22" s="8" t="e">
        <f t="shared" si="4"/>
        <v>#REF!</v>
      </c>
      <c r="C22" s="14"/>
      <c r="D22" s="14"/>
      <c r="E22" s="14"/>
      <c r="F22" s="14"/>
      <c r="G22" s="14"/>
      <c r="H22" s="14"/>
      <c r="I22" s="15"/>
      <c r="J22" s="15"/>
      <c r="K22" s="15"/>
      <c r="L22" s="15"/>
      <c r="M22" s="15"/>
      <c r="N22" s="15"/>
      <c r="O22" s="15"/>
      <c r="P22" s="15"/>
      <c r="Q22" s="15"/>
      <c r="R22" s="15"/>
      <c r="S22" s="15"/>
      <c r="T22" s="15"/>
      <c r="U22" s="15"/>
      <c r="V22" s="15"/>
      <c r="W22" s="15"/>
      <c r="X22" s="15"/>
      <c r="Y22" s="15"/>
      <c r="Z22" s="15"/>
    </row>
    <row r="23" ht="20.25" customHeight="1" spans="1:26">
      <c r="A23" s="6" t="s">
        <v>1753</v>
      </c>
      <c r="B23" s="8" t="e">
        <f t="shared" si="4"/>
        <v>#REF!</v>
      </c>
      <c r="C23" s="14"/>
      <c r="D23" s="14"/>
      <c r="E23" s="14"/>
      <c r="F23" s="14"/>
      <c r="G23" s="14"/>
      <c r="H23" s="14"/>
      <c r="I23" s="15"/>
      <c r="J23" s="15"/>
      <c r="K23" s="15"/>
      <c r="L23" s="15"/>
      <c r="M23" s="15"/>
      <c r="N23" s="15"/>
      <c r="O23" s="15"/>
      <c r="P23" s="15"/>
      <c r="Q23" s="15"/>
      <c r="R23" s="15"/>
      <c r="S23" s="15"/>
      <c r="T23" s="15"/>
      <c r="U23" s="15"/>
      <c r="V23" s="15"/>
      <c r="W23" s="15"/>
      <c r="X23" s="15"/>
      <c r="Y23" s="15"/>
      <c r="Z23" s="15"/>
    </row>
    <row r="24" ht="20.25" customHeight="1" spans="1:26">
      <c r="A24" s="6" t="s">
        <v>1754</v>
      </c>
      <c r="B24" s="8" t="e">
        <f t="shared" si="4"/>
        <v>#REF!</v>
      </c>
      <c r="C24" s="14"/>
      <c r="D24" s="14"/>
      <c r="E24" s="14"/>
      <c r="F24" s="14"/>
      <c r="G24" s="14"/>
      <c r="H24" s="14"/>
      <c r="I24" s="15"/>
      <c r="J24" s="15"/>
      <c r="K24" s="15"/>
      <c r="L24" s="15"/>
      <c r="M24" s="15"/>
      <c r="N24" s="15"/>
      <c r="O24" s="15"/>
      <c r="P24" s="15"/>
      <c r="Q24" s="15"/>
      <c r="R24" s="15"/>
      <c r="S24" s="15"/>
      <c r="T24" s="15"/>
      <c r="U24" s="15"/>
      <c r="V24" s="15"/>
      <c r="W24" s="15"/>
      <c r="X24" s="15"/>
      <c r="Y24" s="15"/>
      <c r="Z24" s="15"/>
    </row>
    <row r="25" ht="20.25" customHeight="1" spans="1:26">
      <c r="A25" s="6" t="s">
        <v>1755</v>
      </c>
      <c r="B25" s="8" t="e">
        <f t="shared" si="4"/>
        <v>#REF!</v>
      </c>
      <c r="C25" s="14"/>
      <c r="D25" s="14"/>
      <c r="E25" s="14"/>
      <c r="F25" s="14"/>
      <c r="G25" s="14"/>
      <c r="H25" s="14"/>
      <c r="I25" s="15"/>
      <c r="J25" s="15"/>
      <c r="K25" s="15"/>
      <c r="L25" s="15"/>
      <c r="M25" s="15"/>
      <c r="N25" s="15"/>
      <c r="O25" s="15"/>
      <c r="P25" s="15"/>
      <c r="Q25" s="15"/>
      <c r="R25" s="15"/>
      <c r="S25" s="15"/>
      <c r="T25" s="15"/>
      <c r="U25" s="15"/>
      <c r="V25" s="15"/>
      <c r="W25" s="15"/>
      <c r="X25" s="15"/>
      <c r="Y25" s="15"/>
      <c r="Z25" s="15"/>
    </row>
    <row r="26" ht="20.25" customHeight="1" spans="1:26">
      <c r="A26" s="6" t="s">
        <v>1756</v>
      </c>
      <c r="B26" s="8" t="e">
        <f t="shared" si="4"/>
        <v>#REF!</v>
      </c>
      <c r="C26" s="14"/>
      <c r="D26" s="14"/>
      <c r="E26" s="14"/>
      <c r="F26" s="14"/>
      <c r="G26" s="14"/>
      <c r="H26" s="14"/>
      <c r="I26" s="15"/>
      <c r="J26" s="15"/>
      <c r="K26" s="15"/>
      <c r="L26" s="15"/>
      <c r="M26" s="15"/>
      <c r="N26" s="15"/>
      <c r="O26" s="15"/>
      <c r="P26" s="15"/>
      <c r="Q26" s="15"/>
      <c r="R26" s="15"/>
      <c r="S26" s="15"/>
      <c r="T26" s="15"/>
      <c r="U26" s="15"/>
      <c r="V26" s="15"/>
      <c r="W26" s="15"/>
      <c r="X26" s="15"/>
      <c r="Y26" s="15"/>
      <c r="Z26" s="15"/>
    </row>
    <row r="27" ht="20.25" customHeight="1" spans="1:26">
      <c r="A27" s="6" t="s">
        <v>1757</v>
      </c>
      <c r="B27" s="8" t="e">
        <f t="shared" si="4"/>
        <v>#REF!</v>
      </c>
      <c r="C27" s="14"/>
      <c r="D27" s="14"/>
      <c r="E27" s="14"/>
      <c r="F27" s="14"/>
      <c r="G27" s="14"/>
      <c r="H27" s="14"/>
      <c r="I27" s="15"/>
      <c r="J27" s="15"/>
      <c r="K27" s="15"/>
      <c r="L27" s="15"/>
      <c r="M27" s="15"/>
      <c r="N27" s="15"/>
      <c r="O27" s="15"/>
      <c r="P27" s="15"/>
      <c r="Q27" s="15"/>
      <c r="R27" s="15"/>
      <c r="S27" s="15"/>
      <c r="T27" s="15"/>
      <c r="U27" s="15"/>
      <c r="V27" s="15"/>
      <c r="W27" s="15"/>
      <c r="X27" s="15"/>
      <c r="Y27" s="15"/>
      <c r="Z27" s="15"/>
    </row>
    <row r="28" ht="20.25" customHeight="1" spans="1:26">
      <c r="A28" s="6" t="s">
        <v>1758</v>
      </c>
      <c r="B28" s="8" t="e">
        <f t="shared" si="4"/>
        <v>#REF!</v>
      </c>
      <c r="C28" s="14"/>
      <c r="D28" s="14"/>
      <c r="E28" s="14"/>
      <c r="F28" s="14"/>
      <c r="G28" s="14"/>
      <c r="H28" s="14"/>
      <c r="I28" s="15"/>
      <c r="J28" s="15"/>
      <c r="K28" s="15"/>
      <c r="L28" s="15"/>
      <c r="M28" s="15"/>
      <c r="N28" s="15"/>
      <c r="O28" s="15"/>
      <c r="P28" s="15"/>
      <c r="Q28" s="15"/>
      <c r="R28" s="15"/>
      <c r="S28" s="15"/>
      <c r="T28" s="15"/>
      <c r="U28" s="15"/>
      <c r="V28" s="15"/>
      <c r="W28" s="15"/>
      <c r="X28" s="15"/>
      <c r="Y28" s="15"/>
      <c r="Z28" s="15"/>
    </row>
    <row r="29" ht="20.25" customHeight="1" spans="1:26">
      <c r="A29" s="6" t="s">
        <v>1759</v>
      </c>
      <c r="B29" s="8" t="e">
        <f t="shared" si="4"/>
        <v>#REF!</v>
      </c>
      <c r="C29" s="14"/>
      <c r="D29" s="14"/>
      <c r="E29" s="14"/>
      <c r="F29" s="14"/>
      <c r="G29" s="14"/>
      <c r="H29" s="14"/>
      <c r="I29" s="15"/>
      <c r="J29" s="15"/>
      <c r="K29" s="15"/>
      <c r="L29" s="15"/>
      <c r="M29" s="15"/>
      <c r="N29" s="15"/>
      <c r="O29" s="15"/>
      <c r="P29" s="15"/>
      <c r="Q29" s="15"/>
      <c r="R29" s="15"/>
      <c r="S29" s="15"/>
      <c r="T29" s="15"/>
      <c r="U29" s="15"/>
      <c r="V29" s="15"/>
      <c r="W29" s="15"/>
      <c r="X29" s="15"/>
      <c r="Y29" s="15"/>
      <c r="Z29" s="15"/>
    </row>
    <row r="30" ht="20.25" customHeight="1" spans="1:26">
      <c r="A30" s="6" t="s">
        <v>1760</v>
      </c>
      <c r="B30" s="8" t="e">
        <f t="shared" si="4"/>
        <v>#REF!</v>
      </c>
      <c r="C30" s="14"/>
      <c r="D30" s="14"/>
      <c r="E30" s="14"/>
      <c r="F30" s="14"/>
      <c r="G30" s="14"/>
      <c r="H30" s="14"/>
      <c r="I30" s="15"/>
      <c r="J30" s="15"/>
      <c r="K30" s="15"/>
      <c r="L30" s="15"/>
      <c r="M30" s="15"/>
      <c r="N30" s="15"/>
      <c r="O30" s="15"/>
      <c r="P30" s="15"/>
      <c r="Q30" s="15"/>
      <c r="R30" s="15"/>
      <c r="S30" s="15"/>
      <c r="T30" s="15"/>
      <c r="U30" s="15"/>
      <c r="V30" s="15"/>
      <c r="W30" s="15"/>
      <c r="X30" s="15"/>
      <c r="Y30" s="15"/>
      <c r="Z30" s="15"/>
    </row>
    <row r="31" ht="20.25" customHeight="1" spans="1:26">
      <c r="A31" s="6" t="s">
        <v>1761</v>
      </c>
      <c r="B31" s="8" t="e">
        <f t="shared" si="4"/>
        <v>#REF!</v>
      </c>
      <c r="C31" s="14"/>
      <c r="D31" s="14"/>
      <c r="E31" s="14"/>
      <c r="F31" s="14"/>
      <c r="G31" s="14"/>
      <c r="H31" s="14"/>
      <c r="I31" s="15"/>
      <c r="J31" s="15"/>
      <c r="K31" s="15"/>
      <c r="L31" s="15"/>
      <c r="M31" s="15"/>
      <c r="N31" s="15"/>
      <c r="O31" s="15"/>
      <c r="P31" s="15"/>
      <c r="Q31" s="15"/>
      <c r="R31" s="15"/>
      <c r="S31" s="15"/>
      <c r="T31" s="15"/>
      <c r="U31" s="15"/>
      <c r="V31" s="15"/>
      <c r="W31" s="15"/>
      <c r="X31" s="15"/>
      <c r="Y31" s="15"/>
      <c r="Z31" s="15"/>
    </row>
    <row r="32" ht="20.25" customHeight="1" spans="1:26">
      <c r="A32" s="6" t="s">
        <v>1762</v>
      </c>
      <c r="B32" s="8" t="e">
        <f t="shared" si="4"/>
        <v>#REF!</v>
      </c>
      <c r="C32" s="14"/>
      <c r="D32" s="14"/>
      <c r="E32" s="14"/>
      <c r="F32" s="14"/>
      <c r="G32" s="14"/>
      <c r="H32" s="14"/>
      <c r="I32" s="15"/>
      <c r="J32" s="15"/>
      <c r="K32" s="15"/>
      <c r="L32" s="15"/>
      <c r="M32" s="15"/>
      <c r="N32" s="15"/>
      <c r="O32" s="15"/>
      <c r="P32" s="15"/>
      <c r="Q32" s="15"/>
      <c r="R32" s="15"/>
      <c r="S32" s="15"/>
      <c r="T32" s="15"/>
      <c r="U32" s="15"/>
      <c r="V32" s="15"/>
      <c r="W32" s="15"/>
      <c r="X32" s="15"/>
      <c r="Y32" s="15"/>
      <c r="Z32" s="15"/>
    </row>
    <row r="33" ht="20.25" customHeight="1" spans="1:26">
      <c r="A33" s="6" t="s">
        <v>1763</v>
      </c>
      <c r="B33" s="8" t="e">
        <f t="shared" si="4"/>
        <v>#REF!</v>
      </c>
      <c r="C33" s="14"/>
      <c r="D33" s="14"/>
      <c r="E33" s="14"/>
      <c r="F33" s="14"/>
      <c r="G33" s="14"/>
      <c r="H33" s="14"/>
      <c r="I33" s="15"/>
      <c r="J33" s="15"/>
      <c r="K33" s="15"/>
      <c r="L33" s="15"/>
      <c r="M33" s="15"/>
      <c r="N33" s="15"/>
      <c r="O33" s="15"/>
      <c r="P33" s="15"/>
      <c r="Q33" s="15"/>
      <c r="R33" s="15"/>
      <c r="S33" s="15"/>
      <c r="T33" s="15"/>
      <c r="U33" s="15"/>
      <c r="V33" s="15"/>
      <c r="W33" s="15"/>
      <c r="X33" s="15"/>
      <c r="Y33" s="15"/>
      <c r="Z33" s="15"/>
    </row>
    <row r="34" ht="20.25" customHeight="1" spans="1:26">
      <c r="A34" s="6" t="s">
        <v>1764</v>
      </c>
      <c r="B34" s="8" t="e">
        <f t="shared" si="4"/>
        <v>#REF!</v>
      </c>
      <c r="C34" s="14"/>
      <c r="D34" s="14"/>
      <c r="E34" s="14"/>
      <c r="F34" s="14"/>
      <c r="G34" s="14"/>
      <c r="H34" s="14"/>
      <c r="I34" s="15"/>
      <c r="J34" s="15"/>
      <c r="K34" s="15"/>
      <c r="L34" s="15"/>
      <c r="M34" s="15"/>
      <c r="N34" s="15"/>
      <c r="O34" s="15"/>
      <c r="P34" s="15"/>
      <c r="Q34" s="15"/>
      <c r="R34" s="15"/>
      <c r="S34" s="15"/>
      <c r="T34" s="15"/>
      <c r="U34" s="15"/>
      <c r="V34" s="15"/>
      <c r="W34" s="15"/>
      <c r="X34" s="15"/>
      <c r="Y34" s="15"/>
      <c r="Z34" s="15"/>
    </row>
    <row r="35" ht="20.25" customHeight="1" spans="1:26">
      <c r="A35" s="8" t="s">
        <v>1765</v>
      </c>
      <c r="B35" s="8" t="e">
        <f>SUM(B21:B34)</f>
        <v>#REF!</v>
      </c>
      <c r="C35" s="14"/>
      <c r="D35" s="14"/>
      <c r="E35" s="14"/>
      <c r="F35" s="14"/>
      <c r="G35" s="14"/>
      <c r="H35" s="14"/>
      <c r="I35" s="15"/>
      <c r="J35" s="15"/>
      <c r="K35" s="15"/>
      <c r="L35" s="15"/>
      <c r="M35" s="15"/>
      <c r="N35" s="15"/>
      <c r="O35" s="15"/>
      <c r="P35" s="15"/>
      <c r="Q35" s="15"/>
      <c r="R35" s="15"/>
      <c r="S35" s="15"/>
      <c r="T35" s="15"/>
      <c r="U35" s="15"/>
      <c r="V35" s="15"/>
      <c r="W35" s="15"/>
      <c r="X35" s="15"/>
      <c r="Y35" s="15"/>
      <c r="Z35" s="15"/>
    </row>
    <row r="36" ht="16.5" spans="1:26">
      <c r="A36" s="14"/>
      <c r="B36" s="14"/>
      <c r="C36" s="14"/>
      <c r="D36" s="14"/>
      <c r="E36" s="14"/>
      <c r="F36" s="14"/>
      <c r="G36" s="14"/>
      <c r="H36" s="14"/>
      <c r="I36" s="15"/>
      <c r="J36" s="15"/>
      <c r="K36" s="15"/>
      <c r="L36" s="15"/>
      <c r="M36" s="15"/>
      <c r="N36" s="15"/>
      <c r="O36" s="15"/>
      <c r="P36" s="15"/>
      <c r="Q36" s="15"/>
      <c r="R36" s="15"/>
      <c r="S36" s="15"/>
      <c r="T36" s="15"/>
      <c r="U36" s="15"/>
      <c r="V36" s="15"/>
      <c r="W36" s="15"/>
      <c r="X36" s="15"/>
      <c r="Y36" s="15"/>
      <c r="Z36" s="15"/>
    </row>
    <row r="37" ht="20.25" customHeight="1" spans="1:26">
      <c r="A37" s="3" t="s">
        <v>1743</v>
      </c>
      <c r="B37" s="16" t="s">
        <v>1783</v>
      </c>
      <c r="C37" s="14"/>
      <c r="D37" s="14"/>
      <c r="E37" s="14"/>
      <c r="F37" s="14"/>
      <c r="G37" s="14"/>
      <c r="H37" s="14"/>
      <c r="I37" s="15"/>
      <c r="J37" s="15"/>
      <c r="K37" s="15"/>
      <c r="L37" s="15"/>
      <c r="M37" s="15"/>
      <c r="N37" s="15"/>
      <c r="O37" s="15"/>
      <c r="P37" s="15"/>
      <c r="Q37" s="15"/>
      <c r="R37" s="15"/>
      <c r="S37" s="15"/>
      <c r="T37" s="15"/>
      <c r="U37" s="15"/>
      <c r="V37" s="15"/>
      <c r="W37" s="15"/>
      <c r="X37" s="15"/>
      <c r="Y37" s="15"/>
      <c r="Z37" s="15"/>
    </row>
    <row r="38" ht="20.25" customHeight="1" spans="1:26">
      <c r="A38" s="3" t="s">
        <v>1751</v>
      </c>
      <c r="B38" s="12" t="e">
        <f t="shared" ref="B38:B52" si="5">F3</f>
        <v>#REF!</v>
      </c>
      <c r="C38" s="15"/>
      <c r="D38" s="15"/>
      <c r="E38" s="15"/>
      <c r="F38" s="15"/>
      <c r="G38" s="15"/>
      <c r="H38" s="15"/>
      <c r="I38" s="15"/>
      <c r="J38" s="15"/>
      <c r="K38" s="15"/>
      <c r="L38" s="15"/>
      <c r="M38" s="15"/>
      <c r="N38" s="15"/>
      <c r="O38" s="15"/>
      <c r="P38" s="15"/>
      <c r="Q38" s="15"/>
      <c r="R38" s="15"/>
      <c r="S38" s="15"/>
      <c r="T38" s="15"/>
      <c r="U38" s="15"/>
      <c r="V38" s="15"/>
      <c r="W38" s="15"/>
      <c r="X38" s="15"/>
      <c r="Y38" s="15"/>
      <c r="Z38" s="15"/>
    </row>
    <row r="39" ht="20.25" customHeight="1" spans="1:26">
      <c r="A39" s="3" t="s">
        <v>1752</v>
      </c>
      <c r="B39" s="12" t="e">
        <f t="shared" si="5"/>
        <v>#REF!</v>
      </c>
      <c r="C39" s="15"/>
      <c r="D39" s="15"/>
      <c r="E39" s="15"/>
      <c r="F39" s="15"/>
      <c r="G39" s="15"/>
      <c r="H39" s="15"/>
      <c r="I39" s="15"/>
      <c r="J39" s="15"/>
      <c r="K39" s="15"/>
      <c r="L39" s="15"/>
      <c r="M39" s="15"/>
      <c r="N39" s="15"/>
      <c r="O39" s="15"/>
      <c r="P39" s="15"/>
      <c r="Q39" s="15"/>
      <c r="R39" s="15"/>
      <c r="S39" s="15"/>
      <c r="T39" s="15"/>
      <c r="U39" s="15"/>
      <c r="V39" s="15"/>
      <c r="W39" s="15"/>
      <c r="X39" s="15"/>
      <c r="Y39" s="15"/>
      <c r="Z39" s="15"/>
    </row>
    <row r="40" ht="20.25" customHeight="1" spans="1:26">
      <c r="A40" s="3" t="s">
        <v>1753</v>
      </c>
      <c r="B40" s="12" t="e">
        <f t="shared" si="5"/>
        <v>#REF!</v>
      </c>
      <c r="C40" s="15"/>
      <c r="D40" s="15"/>
      <c r="E40" s="15"/>
      <c r="F40" s="15"/>
      <c r="G40" s="15"/>
      <c r="H40" s="15"/>
      <c r="I40" s="15"/>
      <c r="J40" s="15"/>
      <c r="K40" s="15"/>
      <c r="L40" s="15"/>
      <c r="M40" s="15"/>
      <c r="N40" s="15"/>
      <c r="O40" s="15"/>
      <c r="P40" s="15"/>
      <c r="Q40" s="15"/>
      <c r="R40" s="15"/>
      <c r="S40" s="15"/>
      <c r="T40" s="15"/>
      <c r="U40" s="15"/>
      <c r="V40" s="15"/>
      <c r="W40" s="15"/>
      <c r="X40" s="15"/>
      <c r="Y40" s="15"/>
      <c r="Z40" s="15"/>
    </row>
    <row r="41" ht="20.25" customHeight="1" spans="1:26">
      <c r="A41" s="3" t="s">
        <v>1754</v>
      </c>
      <c r="B41" s="12" t="e">
        <f t="shared" si="5"/>
        <v>#REF!</v>
      </c>
      <c r="C41" s="15"/>
      <c r="D41" s="15"/>
      <c r="E41" s="15"/>
      <c r="F41" s="15"/>
      <c r="G41" s="15"/>
      <c r="H41" s="15"/>
      <c r="I41" s="15"/>
      <c r="J41" s="15"/>
      <c r="K41" s="15"/>
      <c r="L41" s="15"/>
      <c r="M41" s="15"/>
      <c r="N41" s="15"/>
      <c r="O41" s="15"/>
      <c r="P41" s="15"/>
      <c r="Q41" s="15"/>
      <c r="R41" s="15"/>
      <c r="S41" s="15"/>
      <c r="T41" s="15"/>
      <c r="U41" s="15"/>
      <c r="V41" s="15"/>
      <c r="W41" s="15"/>
      <c r="X41" s="15"/>
      <c r="Y41" s="15"/>
      <c r="Z41" s="15"/>
    </row>
    <row r="42" ht="20.25" customHeight="1" spans="1:26">
      <c r="A42" s="3" t="s">
        <v>1755</v>
      </c>
      <c r="B42" s="12" t="e">
        <f t="shared" si="5"/>
        <v>#REF!</v>
      </c>
      <c r="C42" s="15"/>
      <c r="D42" s="15"/>
      <c r="E42" s="15"/>
      <c r="F42" s="15"/>
      <c r="G42" s="15"/>
      <c r="H42" s="15"/>
      <c r="I42" s="15"/>
      <c r="J42" s="15"/>
      <c r="K42" s="15"/>
      <c r="L42" s="15"/>
      <c r="M42" s="15"/>
      <c r="N42" s="15"/>
      <c r="O42" s="15"/>
      <c r="P42" s="15"/>
      <c r="Q42" s="15"/>
      <c r="R42" s="15"/>
      <c r="S42" s="15"/>
      <c r="T42" s="15"/>
      <c r="U42" s="15"/>
      <c r="V42" s="15"/>
      <c r="W42" s="15"/>
      <c r="X42" s="15"/>
      <c r="Y42" s="15"/>
      <c r="Z42" s="15"/>
    </row>
    <row r="43" ht="20.25" customHeight="1" spans="1:26">
      <c r="A43" s="3" t="s">
        <v>1756</v>
      </c>
      <c r="B43" s="12" t="e">
        <f t="shared" si="5"/>
        <v>#REF!</v>
      </c>
      <c r="C43" s="15"/>
      <c r="D43" s="15"/>
      <c r="E43" s="15"/>
      <c r="F43" s="15"/>
      <c r="G43" s="15"/>
      <c r="H43" s="15"/>
      <c r="I43" s="15"/>
      <c r="J43" s="15"/>
      <c r="K43" s="15"/>
      <c r="L43" s="15"/>
      <c r="M43" s="15"/>
      <c r="N43" s="15"/>
      <c r="O43" s="15"/>
      <c r="P43" s="15"/>
      <c r="Q43" s="15"/>
      <c r="R43" s="15"/>
      <c r="S43" s="15"/>
      <c r="T43" s="15"/>
      <c r="U43" s="15"/>
      <c r="V43" s="15"/>
      <c r="W43" s="15"/>
      <c r="X43" s="15"/>
      <c r="Y43" s="15"/>
      <c r="Z43" s="15"/>
    </row>
    <row r="44" ht="20.25" customHeight="1" spans="1:26">
      <c r="A44" s="3" t="s">
        <v>1757</v>
      </c>
      <c r="B44" s="12" t="e">
        <f t="shared" si="5"/>
        <v>#REF!</v>
      </c>
      <c r="C44" s="15"/>
      <c r="D44" s="15"/>
      <c r="E44" s="15"/>
      <c r="F44" s="15"/>
      <c r="G44" s="15"/>
      <c r="H44" s="15"/>
      <c r="I44" s="15"/>
      <c r="J44" s="15"/>
      <c r="K44" s="15"/>
      <c r="L44" s="15"/>
      <c r="M44" s="15"/>
      <c r="N44" s="15"/>
      <c r="O44" s="15"/>
      <c r="P44" s="15"/>
      <c r="Q44" s="15"/>
      <c r="R44" s="15"/>
      <c r="S44" s="15"/>
      <c r="T44" s="15"/>
      <c r="U44" s="15"/>
      <c r="V44" s="15"/>
      <c r="W44" s="15"/>
      <c r="X44" s="15"/>
      <c r="Y44" s="15"/>
      <c r="Z44" s="15"/>
    </row>
    <row r="45" ht="20.25" customHeight="1" spans="1:26">
      <c r="A45" s="3" t="s">
        <v>1758</v>
      </c>
      <c r="B45" s="12" t="e">
        <f t="shared" si="5"/>
        <v>#REF!</v>
      </c>
      <c r="C45" s="15"/>
      <c r="D45" s="15"/>
      <c r="E45" s="15"/>
      <c r="F45" s="15"/>
      <c r="G45" s="15"/>
      <c r="H45" s="15"/>
      <c r="I45" s="15"/>
      <c r="J45" s="15"/>
      <c r="K45" s="15"/>
      <c r="L45" s="15"/>
      <c r="M45" s="15"/>
      <c r="N45" s="15"/>
      <c r="O45" s="15"/>
      <c r="P45" s="15"/>
      <c r="Q45" s="15"/>
      <c r="R45" s="15"/>
      <c r="S45" s="15"/>
      <c r="T45" s="15"/>
      <c r="U45" s="15"/>
      <c r="V45" s="15"/>
      <c r="W45" s="15"/>
      <c r="X45" s="15"/>
      <c r="Y45" s="15"/>
      <c r="Z45" s="15"/>
    </row>
    <row r="46" ht="20.25" customHeight="1" spans="1:26">
      <c r="A46" s="3" t="s">
        <v>1759</v>
      </c>
      <c r="B46" s="12" t="e">
        <f t="shared" si="5"/>
        <v>#REF!</v>
      </c>
      <c r="C46" s="15"/>
      <c r="D46" s="15"/>
      <c r="E46" s="15"/>
      <c r="F46" s="15"/>
      <c r="G46" s="15"/>
      <c r="H46" s="15"/>
      <c r="I46" s="15"/>
      <c r="J46" s="15"/>
      <c r="K46" s="15"/>
      <c r="L46" s="15"/>
      <c r="M46" s="15"/>
      <c r="N46" s="15"/>
      <c r="O46" s="15"/>
      <c r="P46" s="15"/>
      <c r="Q46" s="15"/>
      <c r="R46" s="15"/>
      <c r="S46" s="15"/>
      <c r="T46" s="15"/>
      <c r="U46" s="15"/>
      <c r="V46" s="15"/>
      <c r="W46" s="15"/>
      <c r="X46" s="15"/>
      <c r="Y46" s="15"/>
      <c r="Z46" s="15"/>
    </row>
    <row r="47" ht="20.25" customHeight="1" spans="1:26">
      <c r="A47" s="3" t="s">
        <v>1760</v>
      </c>
      <c r="B47" s="12" t="e">
        <f t="shared" si="5"/>
        <v>#REF!</v>
      </c>
      <c r="C47" s="15"/>
      <c r="D47" s="15"/>
      <c r="E47" s="15"/>
      <c r="F47" s="15"/>
      <c r="G47" s="15"/>
      <c r="H47" s="15"/>
      <c r="I47" s="15"/>
      <c r="J47" s="15"/>
      <c r="K47" s="15"/>
      <c r="L47" s="15"/>
      <c r="M47" s="15"/>
      <c r="N47" s="15"/>
      <c r="O47" s="15"/>
      <c r="P47" s="15"/>
      <c r="Q47" s="15"/>
      <c r="R47" s="15"/>
      <c r="S47" s="15"/>
      <c r="T47" s="15"/>
      <c r="U47" s="15"/>
      <c r="V47" s="15"/>
      <c r="W47" s="15"/>
      <c r="X47" s="15"/>
      <c r="Y47" s="15"/>
      <c r="Z47" s="15"/>
    </row>
    <row r="48" ht="20.25" customHeight="1" spans="1:26">
      <c r="A48" s="3" t="s">
        <v>1761</v>
      </c>
      <c r="B48" s="12" t="e">
        <f t="shared" si="5"/>
        <v>#REF!</v>
      </c>
      <c r="C48" s="15"/>
      <c r="D48" s="15"/>
      <c r="E48" s="15"/>
      <c r="F48" s="15"/>
      <c r="G48" s="15"/>
      <c r="H48" s="15"/>
      <c r="I48" s="15"/>
      <c r="J48" s="15"/>
      <c r="K48" s="15"/>
      <c r="L48" s="15"/>
      <c r="M48" s="15"/>
      <c r="N48" s="15"/>
      <c r="O48" s="15"/>
      <c r="P48" s="15"/>
      <c r="Q48" s="15"/>
      <c r="R48" s="15"/>
      <c r="S48" s="15"/>
      <c r="T48" s="15"/>
      <c r="U48" s="15"/>
      <c r="V48" s="15"/>
      <c r="W48" s="15"/>
      <c r="X48" s="15"/>
      <c r="Y48" s="15"/>
      <c r="Z48" s="15"/>
    </row>
    <row r="49" ht="20.25" customHeight="1" spans="1:26">
      <c r="A49" s="3" t="s">
        <v>1762</v>
      </c>
      <c r="B49" s="12" t="e">
        <f t="shared" si="5"/>
        <v>#REF!</v>
      </c>
      <c r="C49" s="15"/>
      <c r="D49" s="15"/>
      <c r="E49" s="15"/>
      <c r="F49" s="15"/>
      <c r="G49" s="15"/>
      <c r="H49" s="15"/>
      <c r="I49" s="15"/>
      <c r="J49" s="15"/>
      <c r="K49" s="15"/>
      <c r="L49" s="15"/>
      <c r="M49" s="15"/>
      <c r="N49" s="15"/>
      <c r="O49" s="15"/>
      <c r="P49" s="15"/>
      <c r="Q49" s="15"/>
      <c r="R49" s="15"/>
      <c r="S49" s="15"/>
      <c r="T49" s="15"/>
      <c r="U49" s="15"/>
      <c r="V49" s="15"/>
      <c r="W49" s="15"/>
      <c r="X49" s="15"/>
      <c r="Y49" s="15"/>
      <c r="Z49" s="15"/>
    </row>
    <row r="50" ht="20.25" customHeight="1" spans="1:26">
      <c r="A50" s="3" t="s">
        <v>1763</v>
      </c>
      <c r="B50" s="12" t="e">
        <f t="shared" si="5"/>
        <v>#REF!</v>
      </c>
      <c r="C50" s="15"/>
      <c r="D50" s="15"/>
      <c r="E50" s="15"/>
      <c r="F50" s="15"/>
      <c r="G50" s="15"/>
      <c r="H50" s="15"/>
      <c r="I50" s="15"/>
      <c r="J50" s="15"/>
      <c r="K50" s="15"/>
      <c r="L50" s="15"/>
      <c r="M50" s="15"/>
      <c r="N50" s="15"/>
      <c r="O50" s="15"/>
      <c r="P50" s="15"/>
      <c r="Q50" s="15"/>
      <c r="R50" s="15"/>
      <c r="S50" s="15"/>
      <c r="T50" s="15"/>
      <c r="U50" s="15"/>
      <c r="V50" s="15"/>
      <c r="W50" s="15"/>
      <c r="X50" s="15"/>
      <c r="Y50" s="15"/>
      <c r="Z50" s="15"/>
    </row>
    <row r="51" ht="20.25" customHeight="1" spans="1:26">
      <c r="A51" s="3" t="s">
        <v>1764</v>
      </c>
      <c r="B51" s="12" t="e">
        <f t="shared" si="5"/>
        <v>#REF!</v>
      </c>
      <c r="C51" s="15"/>
      <c r="D51" s="15"/>
      <c r="E51" s="15"/>
      <c r="F51" s="15"/>
      <c r="G51" s="15"/>
      <c r="H51" s="15"/>
      <c r="I51" s="15"/>
      <c r="J51" s="15"/>
      <c r="K51" s="15"/>
      <c r="L51" s="15"/>
      <c r="M51" s="15"/>
      <c r="N51" s="15"/>
      <c r="O51" s="15"/>
      <c r="P51" s="15"/>
      <c r="Q51" s="15"/>
      <c r="R51" s="15"/>
      <c r="S51" s="15"/>
      <c r="T51" s="15"/>
      <c r="U51" s="15"/>
      <c r="V51" s="15"/>
      <c r="W51" s="15"/>
      <c r="X51" s="15"/>
      <c r="Y51" s="15"/>
      <c r="Z51" s="15"/>
    </row>
    <row r="52" ht="20.25" customHeight="1" spans="1:26">
      <c r="A52" s="12" t="s">
        <v>1765</v>
      </c>
      <c r="B52" s="12" t="e">
        <f t="shared" si="5"/>
        <v>#REF!</v>
      </c>
      <c r="C52" s="15"/>
      <c r="D52" s="15"/>
      <c r="E52" s="15"/>
      <c r="F52" s="15"/>
      <c r="G52" s="15"/>
      <c r="H52" s="15"/>
      <c r="I52" s="15"/>
      <c r="J52" s="15"/>
      <c r="K52" s="15"/>
      <c r="L52" s="15"/>
      <c r="M52" s="15"/>
      <c r="N52" s="15"/>
      <c r="O52" s="15"/>
      <c r="P52" s="15"/>
      <c r="Q52" s="15"/>
      <c r="R52" s="15"/>
      <c r="S52" s="15"/>
      <c r="T52" s="15"/>
      <c r="U52" s="15"/>
      <c r="V52" s="15"/>
      <c r="W52" s="15"/>
      <c r="X52" s="15"/>
      <c r="Y52" s="15"/>
      <c r="Z52" s="15"/>
    </row>
    <row r="53" ht="20.25" customHeight="1" spans="1:26">
      <c r="A53" s="14"/>
      <c r="B53" s="14"/>
      <c r="C53" s="15"/>
      <c r="D53" s="15"/>
      <c r="E53" s="15"/>
      <c r="F53" s="15"/>
      <c r="G53" s="15"/>
      <c r="H53" s="15"/>
      <c r="I53" s="15"/>
      <c r="J53" s="15"/>
      <c r="K53" s="15"/>
      <c r="L53" s="15"/>
      <c r="M53" s="15"/>
      <c r="N53" s="15"/>
      <c r="O53" s="15"/>
      <c r="P53" s="15"/>
      <c r="Q53" s="15"/>
      <c r="R53" s="15"/>
      <c r="S53" s="15"/>
      <c r="T53" s="15"/>
      <c r="U53" s="15"/>
      <c r="V53" s="15"/>
      <c r="W53" s="15"/>
      <c r="X53" s="15"/>
      <c r="Y53" s="15"/>
      <c r="Z53" s="15"/>
    </row>
    <row r="54" ht="20.25" customHeight="1" spans="1:26">
      <c r="A54" s="5" t="s">
        <v>1743</v>
      </c>
      <c r="B54" s="17" t="s">
        <v>1784</v>
      </c>
      <c r="C54" s="15"/>
      <c r="D54" s="15"/>
      <c r="E54" s="15"/>
      <c r="F54" s="15"/>
      <c r="G54" s="15"/>
      <c r="H54" s="15"/>
      <c r="I54" s="15"/>
      <c r="J54" s="15"/>
      <c r="K54" s="15"/>
      <c r="L54" s="15"/>
      <c r="M54" s="15"/>
      <c r="N54" s="15"/>
      <c r="O54" s="15"/>
      <c r="P54" s="15"/>
      <c r="Q54" s="15"/>
      <c r="R54" s="15"/>
      <c r="S54" s="15"/>
      <c r="T54" s="15"/>
      <c r="U54" s="15"/>
      <c r="V54" s="15"/>
      <c r="W54" s="15"/>
      <c r="X54" s="15"/>
      <c r="Y54" s="15"/>
      <c r="Z54" s="15"/>
    </row>
    <row r="55" ht="20.25" customHeight="1" spans="1:26">
      <c r="A55" s="5" t="s">
        <v>1751</v>
      </c>
      <c r="B55" s="13" t="e">
        <f t="shared" ref="B55:B69" si="6">J3</f>
        <v>#REF!</v>
      </c>
      <c r="C55" s="15"/>
      <c r="D55" s="15"/>
      <c r="E55" s="15"/>
      <c r="F55" s="15"/>
      <c r="G55" s="15"/>
      <c r="H55" s="15"/>
      <c r="I55" s="15"/>
      <c r="J55" s="15"/>
      <c r="K55" s="15"/>
      <c r="L55" s="15"/>
      <c r="M55" s="15"/>
      <c r="N55" s="15"/>
      <c r="O55" s="15"/>
      <c r="P55" s="15"/>
      <c r="Q55" s="15"/>
      <c r="R55" s="15"/>
      <c r="S55" s="15"/>
      <c r="T55" s="15"/>
      <c r="U55" s="15"/>
      <c r="V55" s="15"/>
      <c r="W55" s="15"/>
      <c r="X55" s="15"/>
      <c r="Y55" s="15"/>
      <c r="Z55" s="15"/>
    </row>
    <row r="56" ht="20.25" customHeight="1" spans="1:26">
      <c r="A56" s="5" t="s">
        <v>1752</v>
      </c>
      <c r="B56" s="13" t="e">
        <f t="shared" si="6"/>
        <v>#REF!</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ht="20.25" customHeight="1" spans="1:26">
      <c r="A57" s="5" t="s">
        <v>1753</v>
      </c>
      <c r="B57" s="13" t="e">
        <f t="shared" si="6"/>
        <v>#REF!</v>
      </c>
      <c r="C57" s="15"/>
      <c r="D57" s="15"/>
      <c r="E57" s="15"/>
      <c r="F57" s="15"/>
      <c r="G57" s="15"/>
      <c r="H57" s="15"/>
      <c r="I57" s="15"/>
      <c r="J57" s="15"/>
      <c r="K57" s="15"/>
      <c r="L57" s="15"/>
      <c r="M57" s="15"/>
      <c r="N57" s="15"/>
      <c r="O57" s="15"/>
      <c r="P57" s="15"/>
      <c r="Q57" s="15"/>
      <c r="R57" s="15"/>
      <c r="S57" s="15"/>
      <c r="T57" s="15"/>
      <c r="U57" s="15"/>
      <c r="V57" s="15"/>
      <c r="W57" s="15"/>
      <c r="X57" s="15"/>
      <c r="Y57" s="15"/>
      <c r="Z57" s="15"/>
    </row>
    <row r="58" ht="20.25" customHeight="1" spans="1:26">
      <c r="A58" s="5" t="s">
        <v>1754</v>
      </c>
      <c r="B58" s="13" t="e">
        <f t="shared" si="6"/>
        <v>#REF!</v>
      </c>
      <c r="C58" s="15"/>
      <c r="D58" s="15"/>
      <c r="E58" s="15"/>
      <c r="F58" s="15"/>
      <c r="G58" s="15"/>
      <c r="H58" s="15"/>
      <c r="I58" s="15"/>
      <c r="J58" s="15"/>
      <c r="K58" s="15"/>
      <c r="L58" s="15"/>
      <c r="M58" s="15"/>
      <c r="N58" s="15"/>
      <c r="O58" s="15"/>
      <c r="P58" s="15"/>
      <c r="Q58" s="15"/>
      <c r="R58" s="15"/>
      <c r="S58" s="15"/>
      <c r="T58" s="15"/>
      <c r="U58" s="15"/>
      <c r="V58" s="15"/>
      <c r="W58" s="15"/>
      <c r="X58" s="15"/>
      <c r="Y58" s="15"/>
      <c r="Z58" s="15"/>
    </row>
    <row r="59" ht="20.25" customHeight="1" spans="1:26">
      <c r="A59" s="5" t="s">
        <v>1755</v>
      </c>
      <c r="B59" s="13" t="e">
        <f t="shared" si="6"/>
        <v>#REF!</v>
      </c>
      <c r="C59" s="15"/>
      <c r="D59" s="15"/>
      <c r="E59" s="15"/>
      <c r="F59" s="15"/>
      <c r="G59" s="15"/>
      <c r="H59" s="15"/>
      <c r="I59" s="15"/>
      <c r="J59" s="15"/>
      <c r="K59" s="15"/>
      <c r="L59" s="15"/>
      <c r="M59" s="15"/>
      <c r="N59" s="15"/>
      <c r="O59" s="15"/>
      <c r="P59" s="15"/>
      <c r="Q59" s="15"/>
      <c r="R59" s="15"/>
      <c r="S59" s="15"/>
      <c r="T59" s="15"/>
      <c r="U59" s="15"/>
      <c r="V59" s="15"/>
      <c r="W59" s="15"/>
      <c r="X59" s="15"/>
      <c r="Y59" s="15"/>
      <c r="Z59" s="15"/>
    </row>
    <row r="60" ht="20.25" customHeight="1" spans="1:26">
      <c r="A60" s="5" t="s">
        <v>1756</v>
      </c>
      <c r="B60" s="13" t="e">
        <f t="shared" si="6"/>
        <v>#REF!</v>
      </c>
      <c r="C60" s="15"/>
      <c r="D60" s="15"/>
      <c r="E60" s="15"/>
      <c r="F60" s="15"/>
      <c r="G60" s="15"/>
      <c r="H60" s="15"/>
      <c r="I60" s="15"/>
      <c r="J60" s="15"/>
      <c r="K60" s="15"/>
      <c r="L60" s="15"/>
      <c r="M60" s="15"/>
      <c r="N60" s="15"/>
      <c r="O60" s="15"/>
      <c r="P60" s="15"/>
      <c r="Q60" s="15"/>
      <c r="R60" s="15"/>
      <c r="S60" s="15"/>
      <c r="T60" s="15"/>
      <c r="U60" s="15"/>
      <c r="V60" s="15"/>
      <c r="W60" s="15"/>
      <c r="X60" s="15"/>
      <c r="Y60" s="15"/>
      <c r="Z60" s="15"/>
    </row>
    <row r="61" ht="20.25" customHeight="1" spans="1:26">
      <c r="A61" s="5" t="s">
        <v>1757</v>
      </c>
      <c r="B61" s="13" t="e">
        <f t="shared" si="6"/>
        <v>#REF!</v>
      </c>
      <c r="C61" s="15"/>
      <c r="D61" s="15"/>
      <c r="E61" s="15"/>
      <c r="F61" s="15"/>
      <c r="G61" s="15"/>
      <c r="H61" s="15"/>
      <c r="I61" s="15"/>
      <c r="J61" s="15"/>
      <c r="K61" s="15"/>
      <c r="L61" s="15"/>
      <c r="M61" s="15"/>
      <c r="N61" s="15"/>
      <c r="O61" s="15"/>
      <c r="P61" s="15"/>
      <c r="Q61" s="15"/>
      <c r="R61" s="15"/>
      <c r="S61" s="15"/>
      <c r="T61" s="15"/>
      <c r="U61" s="15"/>
      <c r="V61" s="15"/>
      <c r="W61" s="15"/>
      <c r="X61" s="15"/>
      <c r="Y61" s="15"/>
      <c r="Z61" s="15"/>
    </row>
    <row r="62" ht="20.25" customHeight="1" spans="1:26">
      <c r="A62" s="5" t="s">
        <v>1758</v>
      </c>
      <c r="B62" s="13" t="e">
        <f t="shared" si="6"/>
        <v>#REF!</v>
      </c>
      <c r="C62" s="15"/>
      <c r="D62" s="15"/>
      <c r="E62" s="15"/>
      <c r="F62" s="15"/>
      <c r="G62" s="15"/>
      <c r="H62" s="15"/>
      <c r="I62" s="15"/>
      <c r="J62" s="15"/>
      <c r="K62" s="15"/>
      <c r="L62" s="15"/>
      <c r="M62" s="15"/>
      <c r="N62" s="15"/>
      <c r="O62" s="15"/>
      <c r="P62" s="15"/>
      <c r="Q62" s="15"/>
      <c r="R62" s="15"/>
      <c r="S62" s="15"/>
      <c r="T62" s="15"/>
      <c r="U62" s="15"/>
      <c r="V62" s="15"/>
      <c r="W62" s="15"/>
      <c r="X62" s="15"/>
      <c r="Y62" s="15"/>
      <c r="Z62" s="15"/>
    </row>
    <row r="63" ht="20.25" customHeight="1" spans="1:26">
      <c r="A63" s="5" t="s">
        <v>1759</v>
      </c>
      <c r="B63" s="13" t="e">
        <f t="shared" si="6"/>
        <v>#REF!</v>
      </c>
      <c r="C63" s="15"/>
      <c r="D63" s="15"/>
      <c r="E63" s="15"/>
      <c r="F63" s="15"/>
      <c r="G63" s="15"/>
      <c r="H63" s="15"/>
      <c r="I63" s="15"/>
      <c r="J63" s="15"/>
      <c r="K63" s="15"/>
      <c r="L63" s="15"/>
      <c r="M63" s="15"/>
      <c r="N63" s="15"/>
      <c r="O63" s="15"/>
      <c r="P63" s="15"/>
      <c r="Q63" s="15"/>
      <c r="R63" s="15"/>
      <c r="S63" s="15"/>
      <c r="T63" s="15"/>
      <c r="U63" s="15"/>
      <c r="V63" s="15"/>
      <c r="W63" s="15"/>
      <c r="X63" s="15"/>
      <c r="Y63" s="15"/>
      <c r="Z63" s="15"/>
    </row>
    <row r="64" ht="20.25" customHeight="1" spans="1:26">
      <c r="A64" s="5" t="s">
        <v>1760</v>
      </c>
      <c r="B64" s="13" t="e">
        <f t="shared" si="6"/>
        <v>#REF!</v>
      </c>
      <c r="C64" s="15"/>
      <c r="D64" s="15"/>
      <c r="E64" s="15"/>
      <c r="F64" s="15"/>
      <c r="G64" s="15"/>
      <c r="H64" s="15"/>
      <c r="I64" s="15"/>
      <c r="J64" s="15"/>
      <c r="K64" s="15"/>
      <c r="L64" s="15"/>
      <c r="M64" s="15"/>
      <c r="N64" s="15"/>
      <c r="O64" s="15"/>
      <c r="P64" s="15"/>
      <c r="Q64" s="15"/>
      <c r="R64" s="15"/>
      <c r="S64" s="15"/>
      <c r="T64" s="15"/>
      <c r="U64" s="15"/>
      <c r="V64" s="15"/>
      <c r="W64" s="15"/>
      <c r="X64" s="15"/>
      <c r="Y64" s="15"/>
      <c r="Z64" s="15"/>
    </row>
    <row r="65" ht="20.25" customHeight="1" spans="1:26">
      <c r="A65" s="5" t="s">
        <v>1761</v>
      </c>
      <c r="B65" s="13" t="e">
        <f t="shared" si="6"/>
        <v>#REF!</v>
      </c>
      <c r="C65" s="15"/>
      <c r="D65" s="15"/>
      <c r="E65" s="15"/>
      <c r="F65" s="15"/>
      <c r="G65" s="15"/>
      <c r="H65" s="15"/>
      <c r="I65" s="15"/>
      <c r="J65" s="15"/>
      <c r="K65" s="15"/>
      <c r="L65" s="15"/>
      <c r="M65" s="15"/>
      <c r="N65" s="15"/>
      <c r="O65" s="15"/>
      <c r="P65" s="15"/>
      <c r="Q65" s="15"/>
      <c r="R65" s="15"/>
      <c r="S65" s="15"/>
      <c r="T65" s="15"/>
      <c r="U65" s="15"/>
      <c r="V65" s="15"/>
      <c r="W65" s="15"/>
      <c r="X65" s="15"/>
      <c r="Y65" s="15"/>
      <c r="Z65" s="15"/>
    </row>
    <row r="66" ht="20.25" customHeight="1" spans="1:26">
      <c r="A66" s="5" t="s">
        <v>1762</v>
      </c>
      <c r="B66" s="13" t="e">
        <f t="shared" si="6"/>
        <v>#REF!</v>
      </c>
      <c r="C66" s="15"/>
      <c r="D66" s="15"/>
      <c r="E66" s="15"/>
      <c r="F66" s="15"/>
      <c r="G66" s="15"/>
      <c r="H66" s="15"/>
      <c r="I66" s="15"/>
      <c r="J66" s="15"/>
      <c r="K66" s="15"/>
      <c r="L66" s="15"/>
      <c r="M66" s="15"/>
      <c r="N66" s="15"/>
      <c r="O66" s="15"/>
      <c r="P66" s="15"/>
      <c r="Q66" s="15"/>
      <c r="R66" s="15"/>
      <c r="S66" s="15"/>
      <c r="T66" s="15"/>
      <c r="U66" s="15"/>
      <c r="V66" s="15"/>
      <c r="W66" s="15"/>
      <c r="X66" s="15"/>
      <c r="Y66" s="15"/>
      <c r="Z66" s="15"/>
    </row>
    <row r="67" ht="20.25" customHeight="1" spans="1:26">
      <c r="A67" s="5" t="s">
        <v>1763</v>
      </c>
      <c r="B67" s="13" t="e">
        <f t="shared" si="6"/>
        <v>#REF!</v>
      </c>
      <c r="C67" s="15"/>
      <c r="D67" s="15"/>
      <c r="E67" s="15"/>
      <c r="F67" s="15"/>
      <c r="G67" s="15"/>
      <c r="H67" s="15"/>
      <c r="I67" s="15"/>
      <c r="J67" s="15"/>
      <c r="K67" s="15"/>
      <c r="L67" s="15"/>
      <c r="M67" s="15"/>
      <c r="N67" s="15"/>
      <c r="O67" s="15"/>
      <c r="P67" s="15"/>
      <c r="Q67" s="15"/>
      <c r="R67" s="15"/>
      <c r="S67" s="15"/>
      <c r="T67" s="15"/>
      <c r="U67" s="15"/>
      <c r="V67" s="15"/>
      <c r="W67" s="15"/>
      <c r="X67" s="15"/>
      <c r="Y67" s="15"/>
      <c r="Z67" s="15"/>
    </row>
    <row r="68" ht="20.25" customHeight="1" spans="1:26">
      <c r="A68" s="5" t="s">
        <v>1764</v>
      </c>
      <c r="B68" s="13" t="e">
        <f t="shared" si="6"/>
        <v>#REF!</v>
      </c>
      <c r="C68" s="15"/>
      <c r="D68" s="15"/>
      <c r="E68" s="15"/>
      <c r="F68" s="15"/>
      <c r="G68" s="15"/>
      <c r="H68" s="15"/>
      <c r="I68" s="15"/>
      <c r="J68" s="15"/>
      <c r="K68" s="15"/>
      <c r="L68" s="15"/>
      <c r="M68" s="15"/>
      <c r="N68" s="15"/>
      <c r="O68" s="15"/>
      <c r="P68" s="15"/>
      <c r="Q68" s="15"/>
      <c r="R68" s="15"/>
      <c r="S68" s="15"/>
      <c r="T68" s="15"/>
      <c r="U68" s="15"/>
      <c r="V68" s="15"/>
      <c r="W68" s="15"/>
      <c r="X68" s="15"/>
      <c r="Y68" s="15"/>
      <c r="Z68" s="15"/>
    </row>
    <row r="69" ht="20.25" customHeight="1" spans="1:26">
      <c r="A69" s="13" t="s">
        <v>1765</v>
      </c>
      <c r="B69" s="13" t="e">
        <f t="shared" si="6"/>
        <v>#REF!</v>
      </c>
      <c r="C69" s="15"/>
      <c r="D69" s="15"/>
      <c r="E69" s="15"/>
      <c r="F69" s="15"/>
      <c r="G69" s="15"/>
      <c r="H69" s="15"/>
      <c r="I69" s="15"/>
      <c r="J69" s="15"/>
      <c r="K69" s="15"/>
      <c r="L69" s="15"/>
      <c r="M69" s="15"/>
      <c r="N69" s="15"/>
      <c r="O69" s="15"/>
      <c r="P69" s="15"/>
      <c r="Q69" s="15"/>
      <c r="R69" s="15"/>
      <c r="S69" s="15"/>
      <c r="T69" s="15"/>
      <c r="U69" s="15"/>
      <c r="V69" s="15"/>
      <c r="W69" s="15"/>
      <c r="X69" s="15"/>
      <c r="Y69" s="15"/>
      <c r="Z69" s="15"/>
    </row>
    <row r="70" ht="20.25" customHeight="1" spans="1:26">
      <c r="A70" s="14"/>
      <c r="B70" s="14"/>
      <c r="C70" s="15"/>
      <c r="D70" s="15"/>
      <c r="E70" s="15"/>
      <c r="F70" s="15"/>
      <c r="G70" s="15"/>
      <c r="H70" s="15"/>
      <c r="I70" s="15"/>
      <c r="J70" s="15"/>
      <c r="K70" s="15"/>
      <c r="L70" s="15"/>
      <c r="M70" s="15"/>
      <c r="N70" s="15"/>
      <c r="O70" s="15"/>
      <c r="P70" s="15"/>
      <c r="Q70" s="15"/>
      <c r="R70" s="15"/>
      <c r="S70" s="15"/>
      <c r="T70" s="15"/>
      <c r="U70" s="15"/>
      <c r="V70" s="15"/>
      <c r="W70" s="15"/>
      <c r="X70" s="15"/>
      <c r="Y70" s="15"/>
      <c r="Z70" s="15"/>
    </row>
    <row r="71" ht="20.25" customHeight="1" spans="1:26">
      <c r="A71" s="18" t="s">
        <v>1743</v>
      </c>
      <c r="B71" s="23" t="s">
        <v>1785</v>
      </c>
      <c r="C71" s="15"/>
      <c r="D71" s="15"/>
      <c r="E71" s="15"/>
      <c r="F71" s="15"/>
      <c r="G71" s="15"/>
      <c r="H71" s="15"/>
      <c r="I71" s="15"/>
      <c r="J71" s="15"/>
      <c r="K71" s="15"/>
      <c r="L71" s="15"/>
      <c r="M71" s="15"/>
      <c r="N71" s="15"/>
      <c r="O71" s="15"/>
      <c r="P71" s="15"/>
      <c r="Q71" s="15"/>
      <c r="R71" s="15"/>
      <c r="S71" s="15"/>
      <c r="T71" s="15"/>
      <c r="U71" s="15"/>
      <c r="V71" s="15"/>
      <c r="W71" s="15"/>
      <c r="X71" s="15"/>
      <c r="Y71" s="15"/>
      <c r="Z71" s="15"/>
    </row>
    <row r="72" ht="20.25" customHeight="1" spans="1:26">
      <c r="A72" s="18" t="s">
        <v>1751</v>
      </c>
      <c r="B72" s="24" t="e">
        <f t="shared" ref="B72:B86" si="7">N3</f>
        <v>#REF!</v>
      </c>
      <c r="C72" s="15"/>
      <c r="D72" s="15"/>
      <c r="E72" s="15"/>
      <c r="F72" s="15"/>
      <c r="G72" s="15"/>
      <c r="H72" s="15"/>
      <c r="I72" s="15"/>
      <c r="J72" s="15"/>
      <c r="K72" s="15"/>
      <c r="L72" s="15"/>
      <c r="M72" s="15"/>
      <c r="N72" s="15"/>
      <c r="O72" s="15"/>
      <c r="P72" s="15"/>
      <c r="Q72" s="15"/>
      <c r="R72" s="15"/>
      <c r="S72" s="15"/>
      <c r="T72" s="15"/>
      <c r="U72" s="15"/>
      <c r="V72" s="15"/>
      <c r="W72" s="15"/>
      <c r="X72" s="15"/>
      <c r="Y72" s="15"/>
      <c r="Z72" s="15"/>
    </row>
    <row r="73" ht="20.25" customHeight="1" spans="1:26">
      <c r="A73" s="18" t="s">
        <v>1752</v>
      </c>
      <c r="B73" s="24" t="e">
        <f t="shared" si="7"/>
        <v>#REF!</v>
      </c>
      <c r="C73" s="15"/>
      <c r="D73" s="15"/>
      <c r="E73" s="15"/>
      <c r="F73" s="15"/>
      <c r="G73" s="15"/>
      <c r="H73" s="15"/>
      <c r="I73" s="15"/>
      <c r="J73" s="15"/>
      <c r="K73" s="15"/>
      <c r="L73" s="15"/>
      <c r="M73" s="15"/>
      <c r="N73" s="15"/>
      <c r="O73" s="15"/>
      <c r="P73" s="15"/>
      <c r="Q73" s="15"/>
      <c r="R73" s="15"/>
      <c r="S73" s="15"/>
      <c r="T73" s="15"/>
      <c r="U73" s="15"/>
      <c r="V73" s="15"/>
      <c r="W73" s="15"/>
      <c r="X73" s="15"/>
      <c r="Y73" s="15"/>
      <c r="Z73" s="15"/>
    </row>
    <row r="74" ht="20.25" customHeight="1" spans="1:26">
      <c r="A74" s="18" t="s">
        <v>1753</v>
      </c>
      <c r="B74" s="24" t="e">
        <f t="shared" si="7"/>
        <v>#REF!</v>
      </c>
      <c r="C74" s="15"/>
      <c r="D74" s="15"/>
      <c r="E74" s="15"/>
      <c r="F74" s="15"/>
      <c r="G74" s="15"/>
      <c r="H74" s="15"/>
      <c r="I74" s="15"/>
      <c r="J74" s="15"/>
      <c r="K74" s="15"/>
      <c r="L74" s="15"/>
      <c r="M74" s="15"/>
      <c r="N74" s="15"/>
      <c r="O74" s="15"/>
      <c r="P74" s="15"/>
      <c r="Q74" s="15"/>
      <c r="R74" s="15"/>
      <c r="S74" s="15"/>
      <c r="T74" s="15"/>
      <c r="U74" s="15"/>
      <c r="V74" s="15"/>
      <c r="W74" s="15"/>
      <c r="X74" s="15"/>
      <c r="Y74" s="15"/>
      <c r="Z74" s="15"/>
    </row>
    <row r="75" ht="20.25" customHeight="1" spans="1:26">
      <c r="A75" s="18" t="s">
        <v>1754</v>
      </c>
      <c r="B75" s="24" t="e">
        <f t="shared" si="7"/>
        <v>#REF!</v>
      </c>
      <c r="C75" s="15"/>
      <c r="D75" s="15"/>
      <c r="E75" s="15"/>
      <c r="F75" s="15"/>
      <c r="G75" s="15"/>
      <c r="H75" s="15"/>
      <c r="I75" s="15"/>
      <c r="J75" s="15"/>
      <c r="K75" s="15"/>
      <c r="L75" s="15"/>
      <c r="M75" s="15"/>
      <c r="N75" s="15"/>
      <c r="O75" s="15"/>
      <c r="P75" s="15"/>
      <c r="Q75" s="15"/>
      <c r="R75" s="15"/>
      <c r="S75" s="15"/>
      <c r="T75" s="15"/>
      <c r="U75" s="15"/>
      <c r="V75" s="15"/>
      <c r="W75" s="15"/>
      <c r="X75" s="15"/>
      <c r="Y75" s="15"/>
      <c r="Z75" s="15"/>
    </row>
    <row r="76" ht="20.25" customHeight="1" spans="1:26">
      <c r="A76" s="18" t="s">
        <v>1755</v>
      </c>
      <c r="B76" s="24" t="e">
        <f t="shared" si="7"/>
        <v>#REF!</v>
      </c>
      <c r="C76" s="15"/>
      <c r="D76" s="15"/>
      <c r="E76" s="15"/>
      <c r="F76" s="15"/>
      <c r="G76" s="15"/>
      <c r="H76" s="15"/>
      <c r="I76" s="15"/>
      <c r="J76" s="15"/>
      <c r="K76" s="15"/>
      <c r="L76" s="15"/>
      <c r="M76" s="15"/>
      <c r="N76" s="15"/>
      <c r="O76" s="15"/>
      <c r="P76" s="15"/>
      <c r="Q76" s="15"/>
      <c r="R76" s="15"/>
      <c r="S76" s="15"/>
      <c r="T76" s="15"/>
      <c r="U76" s="15"/>
      <c r="V76" s="15"/>
      <c r="W76" s="15"/>
      <c r="X76" s="15"/>
      <c r="Y76" s="15"/>
      <c r="Z76" s="15"/>
    </row>
    <row r="77" ht="20.25" customHeight="1" spans="1:26">
      <c r="A77" s="18" t="s">
        <v>1756</v>
      </c>
      <c r="B77" s="24" t="e">
        <f t="shared" si="7"/>
        <v>#REF!</v>
      </c>
      <c r="C77" s="15"/>
      <c r="D77" s="15"/>
      <c r="E77" s="15"/>
      <c r="F77" s="15"/>
      <c r="G77" s="15"/>
      <c r="H77" s="15"/>
      <c r="I77" s="15"/>
      <c r="J77" s="15"/>
      <c r="K77" s="15"/>
      <c r="L77" s="15"/>
      <c r="M77" s="15"/>
      <c r="N77" s="15"/>
      <c r="O77" s="15"/>
      <c r="P77" s="15"/>
      <c r="Q77" s="15"/>
      <c r="R77" s="15"/>
      <c r="S77" s="15"/>
      <c r="T77" s="15"/>
      <c r="U77" s="15"/>
      <c r="V77" s="15"/>
      <c r="W77" s="15"/>
      <c r="X77" s="15"/>
      <c r="Y77" s="15"/>
      <c r="Z77" s="15"/>
    </row>
    <row r="78" ht="20.25" customHeight="1" spans="1:26">
      <c r="A78" s="18" t="s">
        <v>1757</v>
      </c>
      <c r="B78" s="24" t="e">
        <f t="shared" si="7"/>
        <v>#REF!</v>
      </c>
      <c r="C78" s="15"/>
      <c r="D78" s="15"/>
      <c r="E78" s="15"/>
      <c r="F78" s="15"/>
      <c r="G78" s="15"/>
      <c r="H78" s="15"/>
      <c r="I78" s="15"/>
      <c r="J78" s="15"/>
      <c r="K78" s="15"/>
      <c r="L78" s="15"/>
      <c r="M78" s="15"/>
      <c r="N78" s="15"/>
      <c r="O78" s="15"/>
      <c r="P78" s="15"/>
      <c r="Q78" s="15"/>
      <c r="R78" s="15"/>
      <c r="S78" s="15"/>
      <c r="T78" s="15"/>
      <c r="U78" s="15"/>
      <c r="V78" s="15"/>
      <c r="W78" s="15"/>
      <c r="X78" s="15"/>
      <c r="Y78" s="15"/>
      <c r="Z78" s="15"/>
    </row>
    <row r="79" ht="20.25" customHeight="1" spans="1:26">
      <c r="A79" s="18" t="s">
        <v>1758</v>
      </c>
      <c r="B79" s="24" t="e">
        <f t="shared" si="7"/>
        <v>#REF!</v>
      </c>
      <c r="C79" s="15"/>
      <c r="D79" s="15"/>
      <c r="E79" s="15"/>
      <c r="F79" s="15"/>
      <c r="G79" s="15"/>
      <c r="H79" s="15"/>
      <c r="I79" s="15"/>
      <c r="J79" s="15"/>
      <c r="K79" s="15"/>
      <c r="L79" s="15"/>
      <c r="M79" s="15"/>
      <c r="N79" s="15"/>
      <c r="O79" s="15"/>
      <c r="P79" s="15"/>
      <c r="Q79" s="15"/>
      <c r="R79" s="15"/>
      <c r="S79" s="15"/>
      <c r="T79" s="15"/>
      <c r="U79" s="15"/>
      <c r="V79" s="15"/>
      <c r="W79" s="15"/>
      <c r="X79" s="15"/>
      <c r="Y79" s="15"/>
      <c r="Z79" s="15"/>
    </row>
    <row r="80" ht="20.25" customHeight="1" spans="1:26">
      <c r="A80" s="18" t="s">
        <v>1759</v>
      </c>
      <c r="B80" s="24" t="e">
        <f t="shared" si="7"/>
        <v>#REF!</v>
      </c>
      <c r="C80" s="15"/>
      <c r="D80" s="15"/>
      <c r="E80" s="15"/>
      <c r="F80" s="15"/>
      <c r="G80" s="15"/>
      <c r="H80" s="15"/>
      <c r="I80" s="15"/>
      <c r="J80" s="15"/>
      <c r="K80" s="15"/>
      <c r="L80" s="15"/>
      <c r="M80" s="15"/>
      <c r="N80" s="15"/>
      <c r="O80" s="15"/>
      <c r="P80" s="15"/>
      <c r="Q80" s="15"/>
      <c r="R80" s="15"/>
      <c r="S80" s="15"/>
      <c r="T80" s="15"/>
      <c r="U80" s="15"/>
      <c r="V80" s="15"/>
      <c r="W80" s="15"/>
      <c r="X80" s="15"/>
      <c r="Y80" s="15"/>
      <c r="Z80" s="15"/>
    </row>
    <row r="81" ht="20.25" customHeight="1" spans="1:26">
      <c r="A81" s="18" t="s">
        <v>1760</v>
      </c>
      <c r="B81" s="24" t="e">
        <f t="shared" si="7"/>
        <v>#REF!</v>
      </c>
      <c r="C81" s="15"/>
      <c r="D81" s="15"/>
      <c r="E81" s="15"/>
      <c r="F81" s="15"/>
      <c r="G81" s="15"/>
      <c r="H81" s="15"/>
      <c r="I81" s="15"/>
      <c r="J81" s="15"/>
      <c r="K81" s="15"/>
      <c r="L81" s="15"/>
      <c r="M81" s="15"/>
      <c r="N81" s="15"/>
      <c r="O81" s="15"/>
      <c r="P81" s="15"/>
      <c r="Q81" s="15"/>
      <c r="R81" s="15"/>
      <c r="S81" s="15"/>
      <c r="T81" s="15"/>
      <c r="U81" s="15"/>
      <c r="V81" s="15"/>
      <c r="W81" s="15"/>
      <c r="X81" s="15"/>
      <c r="Y81" s="15"/>
      <c r="Z81" s="15"/>
    </row>
    <row r="82" ht="20.25" customHeight="1" spans="1:26">
      <c r="A82" s="18" t="s">
        <v>1761</v>
      </c>
      <c r="B82" s="24" t="e">
        <f t="shared" si="7"/>
        <v>#REF!</v>
      </c>
      <c r="C82" s="15"/>
      <c r="D82" s="15"/>
      <c r="E82" s="15"/>
      <c r="F82" s="15"/>
      <c r="G82" s="15"/>
      <c r="H82" s="15"/>
      <c r="I82" s="15"/>
      <c r="J82" s="15"/>
      <c r="K82" s="15"/>
      <c r="L82" s="15"/>
      <c r="M82" s="15"/>
      <c r="N82" s="15"/>
      <c r="O82" s="15"/>
      <c r="P82" s="15"/>
      <c r="Q82" s="15"/>
      <c r="R82" s="15"/>
      <c r="S82" s="15"/>
      <c r="T82" s="15"/>
      <c r="U82" s="15"/>
      <c r="V82" s="15"/>
      <c r="W82" s="15"/>
      <c r="X82" s="15"/>
      <c r="Y82" s="15"/>
      <c r="Z82" s="15"/>
    </row>
    <row r="83" ht="20.25" customHeight="1" spans="1:26">
      <c r="A83" s="18" t="s">
        <v>1762</v>
      </c>
      <c r="B83" s="24" t="e">
        <f t="shared" si="7"/>
        <v>#REF!</v>
      </c>
      <c r="C83" s="15"/>
      <c r="D83" s="15"/>
      <c r="E83" s="15"/>
      <c r="F83" s="15"/>
      <c r="G83" s="15"/>
      <c r="H83" s="15"/>
      <c r="I83" s="15"/>
      <c r="J83" s="15"/>
      <c r="K83" s="15"/>
      <c r="L83" s="15"/>
      <c r="M83" s="15"/>
      <c r="N83" s="15"/>
      <c r="O83" s="15"/>
      <c r="P83" s="15"/>
      <c r="Q83" s="15"/>
      <c r="R83" s="15"/>
      <c r="S83" s="15"/>
      <c r="T83" s="15"/>
      <c r="U83" s="15"/>
      <c r="V83" s="15"/>
      <c r="W83" s="15"/>
      <c r="X83" s="15"/>
      <c r="Y83" s="15"/>
      <c r="Z83" s="15"/>
    </row>
    <row r="84" ht="20.25" customHeight="1" spans="1:26">
      <c r="A84" s="18" t="s">
        <v>1763</v>
      </c>
      <c r="B84" s="24" t="e">
        <f t="shared" si="7"/>
        <v>#REF!</v>
      </c>
      <c r="C84" s="15"/>
      <c r="D84" s="15"/>
      <c r="E84" s="15"/>
      <c r="F84" s="15"/>
      <c r="G84" s="15"/>
      <c r="H84" s="15"/>
      <c r="I84" s="15"/>
      <c r="J84" s="15"/>
      <c r="K84" s="15"/>
      <c r="L84" s="15"/>
      <c r="M84" s="15"/>
      <c r="N84" s="15"/>
      <c r="O84" s="15"/>
      <c r="P84" s="15"/>
      <c r="Q84" s="15"/>
      <c r="R84" s="15"/>
      <c r="S84" s="15"/>
      <c r="T84" s="15"/>
      <c r="U84" s="15"/>
      <c r="V84" s="15"/>
      <c r="W84" s="15"/>
      <c r="X84" s="15"/>
      <c r="Y84" s="15"/>
      <c r="Z84" s="15"/>
    </row>
    <row r="85" ht="20.25" customHeight="1" spans="1:26">
      <c r="A85" s="18" t="s">
        <v>1764</v>
      </c>
      <c r="B85" s="24" t="e">
        <f t="shared" si="7"/>
        <v>#REF!</v>
      </c>
      <c r="C85" s="15"/>
      <c r="D85" s="15"/>
      <c r="E85" s="15"/>
      <c r="F85" s="15"/>
      <c r="G85" s="15"/>
      <c r="H85" s="15"/>
      <c r="I85" s="15"/>
      <c r="J85" s="15"/>
      <c r="K85" s="15"/>
      <c r="L85" s="15"/>
      <c r="M85" s="15"/>
      <c r="N85" s="15"/>
      <c r="O85" s="15"/>
      <c r="P85" s="15"/>
      <c r="Q85" s="15"/>
      <c r="R85" s="15"/>
      <c r="S85" s="15"/>
      <c r="T85" s="15"/>
      <c r="U85" s="15"/>
      <c r="V85" s="15"/>
      <c r="W85" s="15"/>
      <c r="X85" s="15"/>
      <c r="Y85" s="15"/>
      <c r="Z85" s="15"/>
    </row>
    <row r="86" ht="20.25" customHeight="1" spans="1:26">
      <c r="A86" s="24" t="s">
        <v>1765</v>
      </c>
      <c r="B86" s="24" t="e">
        <f t="shared" si="7"/>
        <v>#REF!</v>
      </c>
      <c r="C86" s="15"/>
      <c r="D86" s="15"/>
      <c r="E86" s="15"/>
      <c r="F86" s="15"/>
      <c r="G86" s="15"/>
      <c r="H86" s="15"/>
      <c r="I86" s="15"/>
      <c r="J86" s="15"/>
      <c r="K86" s="15"/>
      <c r="L86" s="15"/>
      <c r="M86" s="15"/>
      <c r="N86" s="15"/>
      <c r="O86" s="15"/>
      <c r="P86" s="15"/>
      <c r="Q86" s="15"/>
      <c r="R86" s="15"/>
      <c r="S86" s="15"/>
      <c r="T86" s="15"/>
      <c r="U86" s="15"/>
      <c r="V86" s="15"/>
      <c r="W86" s="15"/>
      <c r="X86" s="15"/>
      <c r="Y86" s="15"/>
      <c r="Z86" s="15"/>
    </row>
    <row r="87" ht="16.5" spans="1:26">
      <c r="A87" s="14"/>
      <c r="B87" s="14"/>
      <c r="C87" s="15"/>
      <c r="D87" s="15"/>
      <c r="E87" s="15"/>
      <c r="F87" s="15"/>
      <c r="G87" s="15"/>
      <c r="H87" s="15"/>
      <c r="I87" s="15"/>
      <c r="J87" s="15"/>
      <c r="K87" s="15"/>
      <c r="L87" s="15"/>
      <c r="M87" s="15"/>
      <c r="N87" s="15"/>
      <c r="O87" s="15"/>
      <c r="P87" s="15"/>
      <c r="Q87" s="15"/>
      <c r="R87" s="15"/>
      <c r="S87" s="15"/>
      <c r="T87" s="15"/>
      <c r="U87" s="15"/>
      <c r="V87" s="15"/>
      <c r="W87" s="15"/>
      <c r="X87" s="15"/>
      <c r="Y87" s="15"/>
      <c r="Z87" s="15"/>
    </row>
    <row r="88" ht="16.5" spans="1:26">
      <c r="A88" s="25"/>
      <c r="B88" s="25"/>
      <c r="C88" s="15"/>
      <c r="D88" s="15"/>
      <c r="E88" s="15"/>
      <c r="F88" s="15"/>
      <c r="G88" s="15"/>
      <c r="H88" s="15"/>
      <c r="I88" s="15"/>
      <c r="J88" s="15"/>
      <c r="K88" s="15"/>
      <c r="L88" s="15"/>
      <c r="M88" s="15"/>
      <c r="N88" s="15"/>
      <c r="O88" s="15"/>
      <c r="P88" s="15"/>
      <c r="Q88" s="15"/>
      <c r="R88" s="15"/>
      <c r="S88" s="15"/>
      <c r="T88" s="15"/>
      <c r="U88" s="15"/>
      <c r="V88" s="15"/>
      <c r="W88" s="15"/>
      <c r="X88" s="15"/>
      <c r="Y88" s="15"/>
      <c r="Z88" s="15"/>
    </row>
    <row r="89" ht="16.5" spans="1:26">
      <c r="A89" s="25"/>
      <c r="B89" s="25"/>
      <c r="C89" s="15"/>
      <c r="D89" s="15"/>
      <c r="E89" s="15"/>
      <c r="F89" s="15"/>
      <c r="G89" s="15"/>
      <c r="H89" s="15"/>
      <c r="I89" s="15"/>
      <c r="J89" s="15"/>
      <c r="K89" s="15"/>
      <c r="L89" s="15"/>
      <c r="M89" s="15"/>
      <c r="N89" s="15"/>
      <c r="O89" s="15"/>
      <c r="P89" s="15"/>
      <c r="Q89" s="15"/>
      <c r="R89" s="15"/>
      <c r="S89" s="15"/>
      <c r="T89" s="15"/>
      <c r="U89" s="15"/>
      <c r="V89" s="15"/>
      <c r="W89" s="15"/>
      <c r="X89" s="15"/>
      <c r="Y89" s="15"/>
      <c r="Z89" s="15"/>
    </row>
    <row r="90" ht="16.5" spans="1:26">
      <c r="A90" s="26" t="s">
        <v>1786</v>
      </c>
      <c r="B90" s="26" t="s">
        <v>1750</v>
      </c>
      <c r="C90" s="15"/>
      <c r="D90" s="27"/>
      <c r="E90" s="27"/>
      <c r="F90" s="15"/>
      <c r="G90" s="15"/>
      <c r="H90" s="15"/>
      <c r="I90" s="15"/>
      <c r="J90" s="15"/>
      <c r="K90" s="15"/>
      <c r="L90" s="15"/>
      <c r="M90" s="15"/>
      <c r="N90" s="15"/>
      <c r="O90" s="15"/>
      <c r="P90" s="15"/>
      <c r="Q90" s="15"/>
      <c r="R90" s="15"/>
      <c r="S90" s="15"/>
      <c r="T90" s="15"/>
      <c r="U90" s="15"/>
      <c r="V90" s="15"/>
      <c r="W90" s="15"/>
      <c r="X90" s="15"/>
      <c r="Y90" s="15"/>
      <c r="Z90" s="15"/>
    </row>
    <row r="91" ht="16.5" spans="1:26">
      <c r="A91" s="26" t="s">
        <v>1787</v>
      </c>
      <c r="B91" s="28" t="e">
        <f>K17</f>
        <v>#REF!</v>
      </c>
      <c r="C91" s="27"/>
      <c r="D91" s="27"/>
      <c r="E91" s="27"/>
      <c r="F91" s="15"/>
      <c r="G91" s="15"/>
      <c r="H91" s="15"/>
      <c r="I91" s="15"/>
      <c r="J91" s="15"/>
      <c r="K91" s="15"/>
      <c r="L91" s="15"/>
      <c r="M91" s="15"/>
      <c r="N91" s="15"/>
      <c r="O91" s="15"/>
      <c r="P91" s="15"/>
      <c r="Q91" s="15"/>
      <c r="R91" s="15"/>
      <c r="S91" s="15"/>
      <c r="T91" s="15"/>
      <c r="U91" s="15"/>
      <c r="V91" s="15"/>
      <c r="W91" s="15"/>
      <c r="X91" s="15"/>
      <c r="Y91" s="15"/>
      <c r="Z91" s="15"/>
    </row>
    <row r="92" ht="16.5" spans="1:26">
      <c r="A92" s="26" t="s">
        <v>1788</v>
      </c>
      <c r="B92" s="28" t="e">
        <f>L17</f>
        <v>#REF!</v>
      </c>
      <c r="C92" s="27"/>
      <c r="D92" s="27"/>
      <c r="E92" s="27"/>
      <c r="F92" s="15"/>
      <c r="G92" s="15"/>
      <c r="H92" s="15"/>
      <c r="I92" s="15"/>
      <c r="J92" s="15"/>
      <c r="K92" s="15"/>
      <c r="L92" s="15"/>
      <c r="M92" s="15"/>
      <c r="N92" s="15"/>
      <c r="O92" s="15"/>
      <c r="P92" s="15"/>
      <c r="Q92" s="15"/>
      <c r="R92" s="15"/>
      <c r="S92" s="15"/>
      <c r="T92" s="15"/>
      <c r="U92" s="15"/>
      <c r="V92" s="15"/>
      <c r="W92" s="15"/>
      <c r="X92" s="15"/>
      <c r="Y92" s="15"/>
      <c r="Z92" s="15"/>
    </row>
    <row r="93" ht="16.5" spans="1:26">
      <c r="A93" s="26" t="s">
        <v>1789</v>
      </c>
      <c r="B93" s="28" t="e">
        <f>M17</f>
        <v>#REF!</v>
      </c>
      <c r="C93" s="27"/>
      <c r="D93" s="27"/>
      <c r="E93" s="27"/>
      <c r="F93" s="15"/>
      <c r="G93" s="15"/>
      <c r="H93" s="15"/>
      <c r="I93" s="15"/>
      <c r="J93" s="15"/>
      <c r="K93" s="15"/>
      <c r="L93" s="15"/>
      <c r="M93" s="15"/>
      <c r="N93" s="15"/>
      <c r="O93" s="15"/>
      <c r="P93" s="15"/>
      <c r="Q93" s="15"/>
      <c r="R93" s="15"/>
      <c r="S93" s="15"/>
      <c r="T93" s="15"/>
      <c r="U93" s="15"/>
      <c r="V93" s="15"/>
      <c r="W93" s="15"/>
      <c r="X93" s="15"/>
      <c r="Y93" s="15"/>
      <c r="Z93" s="15"/>
    </row>
    <row r="94" ht="16.5" spans="1:26">
      <c r="A94" s="29" t="s">
        <v>1765</v>
      </c>
      <c r="B94" s="29" t="e">
        <f>SUM(B91:B93)</f>
        <v>#REF!</v>
      </c>
      <c r="C94" s="27"/>
      <c r="D94" s="27"/>
      <c r="E94" s="27"/>
      <c r="F94" s="15"/>
      <c r="G94" s="15"/>
      <c r="H94" s="15"/>
      <c r="I94" s="15"/>
      <c r="J94" s="15"/>
      <c r="K94" s="15"/>
      <c r="L94" s="15"/>
      <c r="M94" s="15"/>
      <c r="N94" s="15"/>
      <c r="O94" s="15"/>
      <c r="P94" s="15"/>
      <c r="Q94" s="15"/>
      <c r="R94" s="15"/>
      <c r="S94" s="15"/>
      <c r="T94" s="15"/>
      <c r="U94" s="15"/>
      <c r="V94" s="15"/>
      <c r="W94" s="15"/>
      <c r="X94" s="15"/>
      <c r="Y94" s="15"/>
      <c r="Z94" s="15"/>
    </row>
    <row r="95" ht="16.5" spans="1:26">
      <c r="A95" s="14"/>
      <c r="B95" s="14"/>
      <c r="C95" s="27"/>
      <c r="D95" s="27"/>
      <c r="E95" s="27"/>
      <c r="F95" s="15"/>
      <c r="G95" s="15"/>
      <c r="H95" s="15"/>
      <c r="I95" s="15"/>
      <c r="J95" s="15"/>
      <c r="K95" s="15"/>
      <c r="L95" s="15"/>
      <c r="M95" s="15"/>
      <c r="N95" s="15"/>
      <c r="O95" s="15"/>
      <c r="P95" s="15"/>
      <c r="Q95" s="15"/>
      <c r="R95" s="15"/>
      <c r="S95" s="15"/>
      <c r="T95" s="15"/>
      <c r="U95" s="15"/>
      <c r="V95" s="15"/>
      <c r="W95" s="15"/>
      <c r="X95" s="15"/>
      <c r="Y95" s="15"/>
      <c r="Z95" s="15"/>
    </row>
    <row r="96" ht="16.5" spans="1:26">
      <c r="A96" s="14"/>
      <c r="B96" s="14"/>
      <c r="C96" s="15"/>
      <c r="D96" s="15"/>
      <c r="E96" s="15"/>
      <c r="F96" s="15"/>
      <c r="G96" s="15"/>
      <c r="H96" s="15"/>
      <c r="I96" s="15"/>
      <c r="J96" s="15"/>
      <c r="K96" s="15"/>
      <c r="L96" s="15"/>
      <c r="M96" s="15"/>
      <c r="N96" s="15"/>
      <c r="O96" s="15"/>
      <c r="P96" s="15"/>
      <c r="Q96" s="15"/>
      <c r="R96" s="15"/>
      <c r="S96" s="15"/>
      <c r="T96" s="15"/>
      <c r="U96" s="15"/>
      <c r="V96" s="15"/>
      <c r="W96" s="15"/>
      <c r="X96" s="15"/>
      <c r="Y96" s="15"/>
      <c r="Z96" s="15"/>
    </row>
    <row r="97" ht="16.5" spans="1:26">
      <c r="A97" s="14"/>
      <c r="B97" s="14"/>
      <c r="C97" s="15"/>
      <c r="D97" s="15"/>
      <c r="E97" s="15"/>
      <c r="F97" s="15"/>
      <c r="G97" s="15"/>
      <c r="H97" s="15"/>
      <c r="I97" s="15"/>
      <c r="J97" s="15"/>
      <c r="K97" s="15"/>
      <c r="L97" s="15"/>
      <c r="M97" s="15"/>
      <c r="N97" s="15"/>
      <c r="O97" s="15"/>
      <c r="P97" s="15"/>
      <c r="Q97" s="15"/>
      <c r="R97" s="15"/>
      <c r="S97" s="15"/>
      <c r="T97" s="15"/>
      <c r="U97" s="15"/>
      <c r="V97" s="15"/>
      <c r="W97" s="15"/>
      <c r="X97" s="15"/>
      <c r="Y97" s="15"/>
      <c r="Z97" s="15"/>
    </row>
    <row r="98" ht="16.5" spans="1:26">
      <c r="A98" s="14"/>
      <c r="B98" s="14"/>
      <c r="C98" s="15"/>
      <c r="D98" s="15"/>
      <c r="E98" s="15"/>
      <c r="F98" s="15"/>
      <c r="G98" s="15"/>
      <c r="H98" s="15"/>
      <c r="I98" s="15"/>
      <c r="J98" s="15"/>
      <c r="K98" s="15"/>
      <c r="L98" s="15"/>
      <c r="M98" s="15"/>
      <c r="N98" s="15"/>
      <c r="O98" s="15"/>
      <c r="P98" s="15"/>
      <c r="Q98" s="15"/>
      <c r="R98" s="15"/>
      <c r="S98" s="15"/>
      <c r="T98" s="15"/>
      <c r="U98" s="15"/>
      <c r="V98" s="15"/>
      <c r="W98" s="15"/>
      <c r="X98" s="15"/>
      <c r="Y98" s="15"/>
      <c r="Z98" s="15"/>
    </row>
    <row r="99" ht="16.5" spans="1:26">
      <c r="A99" s="14"/>
      <c r="B99" s="14"/>
      <c r="C99" s="15"/>
      <c r="D99" s="15"/>
      <c r="E99" s="15"/>
      <c r="F99" s="15"/>
      <c r="G99" s="15"/>
      <c r="H99" s="15"/>
      <c r="I99" s="15"/>
      <c r="J99" s="15"/>
      <c r="K99" s="15"/>
      <c r="L99" s="15"/>
      <c r="M99" s="15"/>
      <c r="N99" s="15"/>
      <c r="O99" s="15"/>
      <c r="P99" s="15"/>
      <c r="Q99" s="15"/>
      <c r="R99" s="15"/>
      <c r="S99" s="15"/>
      <c r="T99" s="15"/>
      <c r="U99" s="15"/>
      <c r="V99" s="15"/>
      <c r="W99" s="15"/>
      <c r="X99" s="15"/>
      <c r="Y99" s="15"/>
      <c r="Z99" s="15"/>
    </row>
    <row r="100" ht="16.5" spans="1:26">
      <c r="A100" s="14"/>
      <c r="B100" s="14"/>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16.5" spans="1:26">
      <c r="A101" s="14"/>
      <c r="B101" s="1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16.5" spans="1:26">
      <c r="A102" s="14"/>
      <c r="B102" s="14"/>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16.5" spans="1:26">
      <c r="A103" s="14"/>
      <c r="B103" s="1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ht="16.5" spans="1:26">
      <c r="A104" s="14"/>
      <c r="B104" s="1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16.5" spans="1:26">
      <c r="A105" s="14"/>
      <c r="B105" s="14"/>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16.5" spans="1:26">
      <c r="A106" s="14"/>
      <c r="B106" s="1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16.5" spans="1:26">
      <c r="A107" s="14"/>
      <c r="B107" s="14"/>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16.5" spans="1:26">
      <c r="A108" s="14"/>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16.5" spans="1:26">
      <c r="A109" s="26" t="s">
        <v>1786</v>
      </c>
      <c r="B109" s="26" t="s">
        <v>1790</v>
      </c>
      <c r="C109" s="26" t="s">
        <v>1740</v>
      </c>
      <c r="D109" s="26" t="s">
        <v>1749</v>
      </c>
      <c r="E109" s="26" t="s">
        <v>1791</v>
      </c>
      <c r="F109" s="15"/>
      <c r="G109" s="15"/>
      <c r="H109" s="15"/>
      <c r="I109" s="15"/>
      <c r="J109" s="15"/>
      <c r="K109" s="15"/>
      <c r="L109" s="15"/>
      <c r="M109" s="15"/>
      <c r="N109" s="15"/>
      <c r="O109" s="15"/>
      <c r="P109" s="15"/>
      <c r="Q109" s="15"/>
      <c r="R109" s="15"/>
      <c r="S109" s="15"/>
      <c r="T109" s="15"/>
      <c r="U109" s="15"/>
      <c r="V109" s="15"/>
      <c r="W109" s="15"/>
      <c r="X109" s="15"/>
      <c r="Y109" s="15"/>
      <c r="Z109" s="15"/>
    </row>
    <row r="110" ht="16.5" spans="1:26">
      <c r="A110" s="26" t="s">
        <v>1787</v>
      </c>
      <c r="B110" s="28" t="e">
        <f>C17/1000</f>
        <v>#REF!</v>
      </c>
      <c r="C110" s="28" t="e">
        <f>G17</f>
        <v>#REF!</v>
      </c>
      <c r="D110" s="28">
        <f>COUNTA(#REF!,#REF!)</f>
        <v>2</v>
      </c>
      <c r="E110" s="28" t="e">
        <f>K17</f>
        <v>#REF!</v>
      </c>
      <c r="F110" s="15"/>
      <c r="G110" s="15"/>
      <c r="H110" s="15"/>
      <c r="I110" s="15"/>
      <c r="J110" s="15"/>
      <c r="K110" s="15"/>
      <c r="L110" s="15"/>
      <c r="M110" s="15"/>
      <c r="N110" s="15"/>
      <c r="O110" s="15"/>
      <c r="P110" s="15"/>
      <c r="Q110" s="15"/>
      <c r="R110" s="15"/>
      <c r="S110" s="15"/>
      <c r="T110" s="15"/>
      <c r="U110" s="15"/>
      <c r="V110" s="15"/>
      <c r="W110" s="15"/>
      <c r="X110" s="15"/>
      <c r="Y110" s="15"/>
      <c r="Z110" s="15"/>
    </row>
    <row r="111" ht="16.5" spans="1:26">
      <c r="A111" s="26" t="s">
        <v>1788</v>
      </c>
      <c r="B111" s="28">
        <f>D17/1000</f>
        <v>26.296</v>
      </c>
      <c r="C111" s="28" t="e">
        <f>H17</f>
        <v>#REF!</v>
      </c>
      <c r="D111" s="28">
        <f>COUNTA(教师!#REF!,教师!#REF!)</f>
        <v>2</v>
      </c>
      <c r="E111" s="28" t="e">
        <f>L17</f>
        <v>#REF!</v>
      </c>
      <c r="F111" s="15"/>
      <c r="G111" s="15"/>
      <c r="H111" s="15"/>
      <c r="I111" s="15"/>
      <c r="J111" s="15"/>
      <c r="K111" s="15"/>
      <c r="L111" s="15"/>
      <c r="M111" s="15"/>
      <c r="N111" s="15"/>
      <c r="O111" s="15"/>
      <c r="P111" s="15"/>
      <c r="Q111" s="15"/>
      <c r="R111" s="15"/>
      <c r="S111" s="15"/>
      <c r="T111" s="15"/>
      <c r="U111" s="15"/>
      <c r="V111" s="15"/>
      <c r="W111" s="15"/>
      <c r="X111" s="15"/>
      <c r="Y111" s="15"/>
      <c r="Z111" s="15"/>
    </row>
    <row r="112" ht="16.5" spans="1:26">
      <c r="A112" s="26" t="s">
        <v>1789</v>
      </c>
      <c r="B112" s="28" t="e">
        <f>E17/1000</f>
        <v>#REF!</v>
      </c>
      <c r="C112" s="28" t="e">
        <f>I17</f>
        <v>#REF!</v>
      </c>
      <c r="D112" s="28">
        <f>COUNTA(#REF!,#REF!)</f>
        <v>2</v>
      </c>
      <c r="E112" s="28" t="e">
        <f>M17</f>
        <v>#REF!</v>
      </c>
      <c r="F112" s="15"/>
      <c r="G112" s="15"/>
      <c r="H112" s="15"/>
      <c r="I112" s="15"/>
      <c r="J112" s="15"/>
      <c r="K112" s="15"/>
      <c r="L112" s="15"/>
      <c r="M112" s="15"/>
      <c r="N112" s="15"/>
      <c r="O112" s="15"/>
      <c r="P112" s="15"/>
      <c r="Q112" s="15"/>
      <c r="R112" s="15"/>
      <c r="S112" s="15"/>
      <c r="T112" s="15"/>
      <c r="U112" s="15"/>
      <c r="V112" s="15"/>
      <c r="W112" s="15"/>
      <c r="X112" s="15"/>
      <c r="Y112" s="15"/>
      <c r="Z112" s="15"/>
    </row>
    <row r="113" ht="16.5" spans="1:26">
      <c r="A113" s="29" t="s">
        <v>1765</v>
      </c>
      <c r="B113" s="29" t="e">
        <f>SUM(B110:B112)</f>
        <v>#REF!</v>
      </c>
      <c r="C113" s="29" t="e">
        <f>SUM(C110:C112)</f>
        <v>#REF!</v>
      </c>
      <c r="D113" s="29">
        <f>SUM(D110:D112)</f>
        <v>6</v>
      </c>
      <c r="E113" s="29" t="e">
        <f>SUM(E110:E112)</f>
        <v>#REF!</v>
      </c>
      <c r="F113" s="15"/>
      <c r="G113" s="15"/>
      <c r="H113" s="15"/>
      <c r="I113" s="15"/>
      <c r="J113" s="15"/>
      <c r="K113" s="15"/>
      <c r="L113" s="15"/>
      <c r="M113" s="15"/>
      <c r="N113" s="15"/>
      <c r="O113" s="15"/>
      <c r="P113" s="15"/>
      <c r="Q113" s="15"/>
      <c r="R113" s="15"/>
      <c r="S113" s="15"/>
      <c r="T113" s="15"/>
      <c r="U113" s="15"/>
      <c r="V113" s="15"/>
      <c r="W113" s="15"/>
      <c r="X113" s="15"/>
      <c r="Y113" s="15"/>
      <c r="Z113" s="15"/>
    </row>
    <row r="114" ht="16.5" spans="1:26">
      <c r="A114" s="14"/>
      <c r="B114" s="14"/>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16.5" spans="1:26">
      <c r="A115" s="14"/>
      <c r="B115" s="14"/>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ht="16.5" spans="1:26">
      <c r="A116" s="14"/>
      <c r="B116" s="14"/>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ht="16.5" spans="1:26">
      <c r="A117" s="14"/>
      <c r="B117" s="14"/>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ht="16.5" spans="1:26">
      <c r="A118" s="14"/>
      <c r="B118" s="14"/>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ht="16.5" spans="1:26">
      <c r="A119" s="14"/>
      <c r="B119" s="14"/>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ht="16.5" spans="1:26">
      <c r="A120" s="14"/>
      <c r="B120" s="14"/>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ht="16.5" spans="1:26">
      <c r="A121" s="14"/>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ht="16.5" spans="1:26">
      <c r="A122" s="14"/>
      <c r="B122" s="14"/>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ht="16.5" spans="1:26">
      <c r="A123" s="14"/>
      <c r="B123" s="14"/>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ht="16.5" spans="1:26">
      <c r="A124" s="14"/>
      <c r="B124" s="14"/>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16.5" spans="1:26">
      <c r="A125" s="14"/>
      <c r="B125" s="14"/>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16.5" spans="1:26">
      <c r="A126" s="14"/>
      <c r="B126" s="14"/>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ht="16.5" spans="1:26">
      <c r="A127" s="14"/>
      <c r="B127" s="14"/>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ht="16.5" spans="1:26">
      <c r="A128" s="14"/>
      <c r="B128" s="14"/>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ht="16.5" spans="1:26">
      <c r="A129" s="14"/>
      <c r="B129" s="14"/>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ht="16.5" spans="1:26">
      <c r="A130" s="14"/>
      <c r="B130" s="14"/>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ht="16.5" spans="1:26">
      <c r="A131" s="14"/>
      <c r="B131" s="14"/>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ht="16.5" spans="1:26">
      <c r="A132" s="14"/>
      <c r="B132" s="14"/>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ht="16.5" spans="1:26">
      <c r="A133" s="14"/>
      <c r="B133" s="14"/>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ht="16.5" spans="1:26">
      <c r="A134" s="14"/>
      <c r="B134" s="14"/>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ht="16.5" spans="1:26">
      <c r="A135" s="14"/>
      <c r="B135" s="14"/>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ht="16.5" spans="1:26">
      <c r="A136" s="14"/>
      <c r="B136" s="14"/>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ht="16.5" spans="1:26">
      <c r="A137" s="14"/>
      <c r="B137" s="14"/>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ht="16.5" spans="1:26">
      <c r="A138" s="14"/>
      <c r="B138" s="14"/>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ht="16.5" spans="1:26">
      <c r="A139" s="14"/>
      <c r="B139" s="14"/>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ht="16.5" spans="1:26">
      <c r="A140" s="14"/>
      <c r="B140" s="14"/>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ht="16.5" spans="1:26">
      <c r="A141" s="14"/>
      <c r="B141" s="14"/>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ht="16.5" spans="1:26">
      <c r="A142" s="14"/>
      <c r="B142" s="14"/>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ht="16.5" spans="1:26">
      <c r="A143" s="14"/>
      <c r="B143" s="14"/>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16.5" spans="1:26">
      <c r="A144" s="14"/>
      <c r="B144" s="14"/>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ht="16.5" spans="1:26">
      <c r="A145" s="14"/>
      <c r="B145" s="14"/>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ht="16.5" spans="1:26">
      <c r="A146" s="14"/>
      <c r="B146" s="14"/>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ht="16.5" spans="1:26">
      <c r="A147" s="14"/>
      <c r="B147" s="14"/>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ht="16.5" spans="1:26">
      <c r="A148" s="14"/>
      <c r="B148" s="14"/>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ht="16.5" spans="1:26">
      <c r="A149" s="14"/>
      <c r="B149" s="14"/>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ht="16.5" spans="1:26">
      <c r="A150" s="14"/>
      <c r="B150" s="14"/>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ht="16.5" spans="1:26">
      <c r="A151" s="14"/>
      <c r="B151" s="14"/>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ht="16.5" spans="1:26">
      <c r="A152" s="14"/>
      <c r="B152" s="14"/>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ht="16.5" spans="1:26">
      <c r="A153" s="14"/>
      <c r="B153" s="14"/>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ht="16.5" spans="1:26">
      <c r="A154" s="14"/>
      <c r="B154" s="14"/>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16.5" spans="1:26">
      <c r="A155" s="14"/>
      <c r="B155" s="14"/>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16.5" spans="1:26">
      <c r="A156" s="14"/>
      <c r="B156" s="14"/>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ht="16.5" spans="1:26">
      <c r="A157" s="14"/>
      <c r="B157" s="14"/>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ht="16.5" spans="1:26">
      <c r="A158" s="14"/>
      <c r="B158" s="14"/>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ht="16.5" spans="1:26">
      <c r="A159" s="14"/>
      <c r="B159" s="14"/>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ht="16.5" spans="1:26">
      <c r="A160" s="14"/>
      <c r="B160" s="14"/>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16.5" spans="1:26">
      <c r="A161" s="14"/>
      <c r="B161" s="14"/>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16.5" spans="1:26">
      <c r="A162" s="14"/>
      <c r="B162" s="14"/>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ht="16.5" spans="1:26">
      <c r="A163" s="14"/>
      <c r="B163" s="14"/>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ht="16.5" spans="1:26">
      <c r="A164" s="14"/>
      <c r="B164" s="14"/>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ht="16.5" spans="1:26">
      <c r="A165" s="14"/>
      <c r="B165" s="14"/>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ht="16.5" spans="1:26">
      <c r="A166" s="14"/>
      <c r="B166" s="14"/>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ht="16.5" spans="1:26">
      <c r="A167" s="14"/>
      <c r="B167" s="14"/>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ht="16.5" spans="1:26">
      <c r="A168" s="14"/>
      <c r="B168" s="14"/>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ht="16.5" spans="1:26">
      <c r="A169" s="14"/>
      <c r="B169" s="14"/>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ht="16.5" spans="1:26">
      <c r="A170" s="14"/>
      <c r="B170" s="14"/>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ht="16.5" spans="1:26">
      <c r="A171" s="14"/>
      <c r="B171" s="14"/>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ht="16.5" spans="1:26">
      <c r="A172" s="14"/>
      <c r="B172" s="14"/>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ht="16.5" spans="1:26">
      <c r="A173" s="14"/>
      <c r="B173" s="14"/>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ht="16.5" spans="1:26">
      <c r="A174" s="14"/>
      <c r="B174" s="14"/>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ht="16.5" spans="1:26">
      <c r="A175" s="14"/>
      <c r="B175" s="14"/>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ht="16.5" spans="1:26">
      <c r="A176" s="14"/>
      <c r="B176" s="14"/>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ht="16.5" spans="1:26">
      <c r="A177" s="14"/>
      <c r="B177" s="14"/>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ht="16.5" spans="1:26">
      <c r="A178" s="14"/>
      <c r="B178" s="14"/>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ht="16.5" spans="1:26">
      <c r="A179" s="14"/>
      <c r="B179" s="14"/>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ht="16.5" spans="1:26">
      <c r="A180" s="14"/>
      <c r="B180" s="14"/>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ht="16.5" spans="1:26">
      <c r="A181" s="14"/>
      <c r="B181" s="14"/>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ht="16.5" spans="1:26">
      <c r="A182" s="14"/>
      <c r="B182" s="14"/>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ht="16.5" spans="1:26">
      <c r="A183" s="14"/>
      <c r="B183" s="14"/>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ht="16.5" spans="1:26">
      <c r="A184" s="14"/>
      <c r="B184" s="14"/>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ht="16.5" spans="1:26">
      <c r="A185" s="14"/>
      <c r="B185" s="14"/>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ht="16.5" spans="1:26">
      <c r="A186" s="14"/>
      <c r="B186" s="14"/>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ht="16.5" spans="1:26">
      <c r="A187" s="14"/>
      <c r="B187" s="14"/>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ht="16.5" spans="1:26">
      <c r="A188" s="14"/>
      <c r="B188" s="14"/>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ht="16.5" spans="1:26">
      <c r="A189" s="14"/>
      <c r="B189" s="14"/>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ht="16.5" spans="1:26">
      <c r="A190" s="14"/>
      <c r="B190" s="14"/>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ht="16.5" spans="1:26">
      <c r="A191" s="14"/>
      <c r="B191" s="14"/>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ht="16.5" spans="1:26">
      <c r="A192" s="14"/>
      <c r="B192" s="14"/>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ht="16.5" spans="1:26">
      <c r="A193" s="14"/>
      <c r="B193" s="14"/>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ht="16.5" spans="1:26">
      <c r="A194" s="14"/>
      <c r="B194" s="14"/>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ht="16.5" spans="1:26">
      <c r="A195" s="14"/>
      <c r="B195" s="14"/>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sheetData>
  <mergeCells count="3">
    <mergeCell ref="C1:F1"/>
    <mergeCell ref="G1:J1"/>
    <mergeCell ref="K1:N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教师</vt:lpstr>
      <vt:lpstr>Sheet1</vt:lpstr>
      <vt:lpstr>工作表1</vt:lpstr>
      <vt:lpstr>月度统计</vt:lpstr>
      <vt:lpstr>年度统计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球</cp:lastModifiedBy>
  <dcterms:created xsi:type="dcterms:W3CDTF">2024-12-02T07:37:00Z</dcterms:created>
  <dcterms:modified xsi:type="dcterms:W3CDTF">2024-12-10T03:35:04Z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58986EF0210D4BC789ADADA7664FC960_12</vt:lpwstr>
  </property>
  <property fmtid="{D5CDD505-2E9C-101B-9397-08002B2CF9AE}" pid="3" name="KSOProductBuildVer">
    <vt:lpwstr>2052-12.1.0.16929</vt:lpwstr>
  </property>
</Properties>
</file>